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<sst xmlns="http://schemas.openxmlformats.org/spreadsheetml/2006/main" count="168" uniqueCount="144">
  <si>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</si>
  <si>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</si>
  <si>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</si>
  <si>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</si>
  <si>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</si>
  <si>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</si>
  <si>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</si>
  <si>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</si>
  <si>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</si>
  <si>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</si>
  <si>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</si>
  <si>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</si>
  <si>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</si>
  <si>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</si>
  <si>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</si>
  <si>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</si>
  <si>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</si>
  <si>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</si>
  <si>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</si>
  <si>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</si>
  <si>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</si>
  <si>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</si>
  <si>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</si>
  <si>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</si>
  <si>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</si>
  <si>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</si>
  <si>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</si>
  <si>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</si>
  <si>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</si>
  <si>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</si>
  <si>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</si>
  <si>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</si>
  <si>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</si>
  <si>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</si>
  <si>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</si>
  <si>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</si>
  <si>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</si>
  <si>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</si>
  <si>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</si>
  <si>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</si>
  <si>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</si>
  <si>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</si>
  <si>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</si>
  <si>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</si>
  <si>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</si>
  <si>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</si>
  <si>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</si>
  <si>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</si>
  <si>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</si>
  <si>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</si>
  <si>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</si>
  <si>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</si>
  <si>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</si>
  <si>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</si>
  <si>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</si>
  <si>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</si>
  <si>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</si>
  <si>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</si>
  <si>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</si>
  <si>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</si>
  <si>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</si>
  <si>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</si>
  <si>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</si>
  <si>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</si>
  <si>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</si>
  <si>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</si>
  <si>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</si>
  <si>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</si>
  <si>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</si>
  <si>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</si>
  <si>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</si>
  <si>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</si>
  <si>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</si>
  <si>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</si>
  <si>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</si>
  <si>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</si>
  <si>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</si>
  <si>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</si>
  <si>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</si>
  <si>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</si>
  <si>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</si>
  <si>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</si>
  <si>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</si>
  <si>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</si>
  <si>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</si>
  <si>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</si>
  <si>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</si>
  <si>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</si>
  <si>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</si>
  <si>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</si>
  <si>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</si>
  <si>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</si>
  <si>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</si>
  <si>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</si>
  <si>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</si>
  <si>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</si>
  <si>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</si>
  <si>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</si>
  <si>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</si>
  <si>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</si>
  <si>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</si>
  <si>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</si>
  <si>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</si>
  <si>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</si>
  <si>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</si>
  <si>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</si>
  <si>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</si>
  <si>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</si>
  <si>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</si>
  <si>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</si>
  <si>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</si>
  <si>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</si>
  <si>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</si>
  <si>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</si>
  <si>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</si>
  <si>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</si>
  <si>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</si>
  <si>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</si>
  <si>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</si>
  <si>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</si>
  <si>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</si>
  <si>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</si>
  <si>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</si>
  <si>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</si>
  <si>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</si>
  <si>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</si>
  <si>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</si>
  <si>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</si>
  <si>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</si>
  <si>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</si>
  <si>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</si>
  <si>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</si>
  <si>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</si>
  <si>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октября</t>
  </si>
  <si>
    <t>за   октябрь  2020 г.</t>
  </si>
  <si>
    <t>ост.на 01.11</t>
  </si>
  <si>
    <t>прочистка канализации</t>
  </si>
  <si>
    <t>замена козырька над входной дверью п-д 1</t>
  </si>
  <si>
    <t>проф.лист</t>
  </si>
  <si>
    <t>2шт</t>
  </si>
  <si>
    <t>саморезы</t>
  </si>
  <si>
    <t>100шт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</si>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</sst>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10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8.01</v>
      </c>
      <c r="M20" s="33">
        <f>SUM(M6:M19)</f>
        <v>1670.4578494800003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0.15*32.2</f>
        <v>4.83</v>
      </c>
      <c r="M24" s="32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137</v>
      </c>
      <c r="L25" s="46">
        <v>4.65</v>
      </c>
      <c r="M25" s="32">
        <f aca="true" t="shared" si="1" ref="M25:M34">L25*160.174*1.302*1.15</f>
        <v>1115.20266543</v>
      </c>
    </row>
    <row r="26" spans="1:13" ht="12.75">
      <c r="A26" t="s">
        <v>107</v>
      </c>
      <c r="J26" s="20">
        <v>3</v>
      </c>
      <c r="K26" s="20" t="s">
        <v>142</v>
      </c>
      <c r="L26" s="46">
        <v>0.14</v>
      </c>
      <c r="M26" s="32">
        <f t="shared" si="1"/>
        <v>33.575994228000006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9.620000000000001</v>
      </c>
      <c r="M35" s="33">
        <f>SUM(M24:M34)</f>
        <v>2307.150460524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2*630</f>
        <v>1260</v>
      </c>
    </row>
    <row r="40" spans="1:13" ht="12.75">
      <c r="A40" s="2" t="s">
        <v>6</v>
      </c>
      <c r="F40" s="11">
        <f>28392.54</f>
        <v>28392.54</v>
      </c>
      <c r="J40" s="20">
        <v>2</v>
      </c>
      <c r="K40" s="20" t="s">
        <v>140</v>
      </c>
      <c r="L40" s="25" t="s">
        <v>141</v>
      </c>
      <c r="M40" s="25">
        <f>100*1.02</f>
        <v>102</v>
      </c>
    </row>
    <row r="41" spans="1:13" ht="12.75">
      <c r="A41" t="s">
        <v>7</v>
      </c>
      <c r="F41" s="5">
        <v>22364.56</v>
      </c>
      <c r="J41" s="20">
        <v>3</v>
      </c>
      <c r="K41" s="20" t="s">
        <v>143</v>
      </c>
      <c r="L41" s="25" t="s">
        <v>139</v>
      </c>
      <c r="M41" s="25">
        <f>2*11.6</f>
        <v>23.2</v>
      </c>
    </row>
    <row r="42" spans="2:13" ht="12.75">
      <c r="B42" t="s">
        <v>8</v>
      </c>
      <c r="F42" s="9">
        <f>F41/F40</f>
        <v>0.7876914147166827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23519.56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3569.28*1.302</f>
        <v>4647.202560000001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6001.282560000001</v>
      </c>
      <c r="J52" s="20"/>
      <c r="K52" s="20"/>
      <c r="L52" s="30" t="s">
        <v>65</v>
      </c>
      <c r="M52" s="33">
        <f>SUM(M39:M51)</f>
        <v>1385.2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304687</v>
      </c>
      <c r="D58">
        <v>224780.8</v>
      </c>
      <c r="E58">
        <v>2042.8</v>
      </c>
      <c r="F58" s="34">
        <f>C58/D58*E58</f>
        <v>2768.9847335715504</v>
      </c>
    </row>
    <row r="59" spans="1:6" ht="12.75">
      <c r="A59" t="s">
        <v>20</v>
      </c>
      <c r="F59" s="34">
        <f>M20</f>
        <v>1670.4578494800003</v>
      </c>
    </row>
    <row r="60" spans="1:6" ht="12.75">
      <c r="A60" t="s">
        <v>21</v>
      </c>
      <c r="F60" s="11">
        <f>M35</f>
        <v>2307.150460524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1385.2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0.43</v>
      </c>
      <c r="E65" s="44" t="s">
        <v>14</v>
      </c>
      <c r="F65" s="45">
        <f>B65*D65</f>
        <v>878.404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23380.19704357555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0.94</v>
      </c>
      <c r="E73" t="s">
        <v>14</v>
      </c>
      <c r="F73" s="11">
        <f>B73*D73</f>
        <v>1920.2319999999997</v>
      </c>
    </row>
    <row r="74" spans="1:6" ht="12.75">
      <c r="A74" s="4" t="s">
        <v>29</v>
      </c>
      <c r="F74" s="31">
        <f>F70+F73</f>
        <v>2410.504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1.54</v>
      </c>
      <c r="E77" t="s">
        <v>14</v>
      </c>
      <c r="F77" s="11">
        <f>B77*D77</f>
        <v>3145.912</v>
      </c>
    </row>
    <row r="78" spans="1:6" ht="12.75">
      <c r="A78" s="4" t="s">
        <v>32</v>
      </c>
      <c r="F78" s="31">
        <f>SUM(F77)</f>
        <v>3145.912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8" ht="12.75">
      <c r="A80" s="1" t="s">
        <v>33</v>
      </c>
      <c r="B80" s="1"/>
      <c r="F80" s="31">
        <f>F52+F56+F68+F74+F78+F79</f>
        <v>34937.89560357555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2026.3979450073816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38220.08354858293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44470</v>
      </c>
      <c r="C87" s="40">
        <v>-653325</v>
      </c>
      <c r="D87" s="42">
        <f>F44</f>
        <v>23519.56</v>
      </c>
      <c r="E87" s="42">
        <f>F85</f>
        <v>38220.08354858293</v>
      </c>
      <c r="F87" s="43">
        <f>C87+D87-E87</f>
        <v>-668025.5235485829</v>
      </c>
    </row>
    <row r="89" spans="1:6" ht="13.5" thickBot="1">
      <c r="A89" t="s">
        <v>112</v>
      </c>
      <c r="C89" s="49">
        <v>44105</v>
      </c>
      <c r="D89" s="8" t="s">
        <v>113</v>
      </c>
      <c r="E89" s="49">
        <v>44135</v>
      </c>
      <c r="F89" t="s">
        <v>114</v>
      </c>
    </row>
    <row r="90" spans="1:7" ht="13.5" thickBot="1">
      <c r="A90" t="s">
        <v>115</v>
      </c>
      <c r="F90" s="50">
        <f>E87</f>
        <v>38220.08354858293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2017-08-21T12:51:22Z</cp:lastPrinted>
  <dcterms:created xsi:type="dcterms:W3CDTF">2008-08-18T07:30:19Z</dcterms:created>
  <dcterms:modified xsi:type="dcterms:W3CDTF">2021-02-15T05:52:37Z</dcterms:modified>
  <cp:category/>
  <cp:version/>
  <cp:contentType/>
  <cp:contentStatus/>
</cp:coreProperties>
</file>