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<sst xmlns="http://schemas.openxmlformats.org/spreadsheetml/2006/main" count="166" uniqueCount="142">
  <si>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</si>
  <si>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</si>
  <si>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</si>
  <si>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</si>
  <si>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</si>
  <si>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</si>
  <si>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</si>
  <si>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</si>
  <si>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</si>
  <si>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</si>
  <si>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</si>
  <si>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</si>
  <si>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</si>
  <si>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</si>
  <si>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</si>
  <si>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</si>
  <si>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</si>
  <si>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</si>
  <si>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</si>
  <si>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</si>
  <si>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</si>
  <si>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</si>
  <si>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</si>
  <si>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</si>
  <si>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</si>
  <si>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</si>
  <si>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</si>
  <si>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</si>
  <si>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</si>
  <si>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</si>
  <si>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</si>
  <si>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</si>
  <si>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</si>
  <si>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</si>
  <si>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</si>
  <si>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</si>
  <si>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</si>
  <si>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</si>
  <si>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</si>
  <si>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</si>
  <si>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</si>
  <si>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</si>
  <si>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</si>
  <si>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</si>
  <si>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</si>
  <si>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</si>
  <si>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</si>
  <si>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</si>
  <si>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</si>
  <si>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</si>
  <si>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</si>
  <si>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</si>
  <si>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</si>
  <si>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</si>
  <si>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</si>
  <si>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</si>
  <si>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</si>
  <si>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</si>
  <si>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</si>
  <si>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</si>
  <si>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</si>
  <si>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</si>
  <si>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</si>
  <si>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</si>
  <si>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</si>
  <si>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</si>
  <si>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</si>
  <si>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</si>
  <si>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</si>
  <si>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</si>
  <si>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</si>
  <si>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</si>
  <si>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</si>
  <si>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</si>
  <si>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</si>
  <si>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</si>
  <si>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</si>
  <si>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</si>
  <si>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</si>
  <si>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</si>
  <si>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</si>
  <si>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</si>
  <si>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</si>
  <si>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</si>
  <si>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</si>
  <si>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</si>
  <si>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</si>
  <si>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</si>
  <si>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</si>
  <si>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</si>
  <si>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</si>
  <si>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</si>
  <si>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</si>
  <si>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</si>
  <si>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</si>
  <si>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</si>
  <si>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</si>
  <si>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</si>
  <si>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</si>
  <si>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</si>
  <si>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</si>
  <si>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</si>
  <si>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</si>
  <si>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</si>
  <si>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</si>
  <si>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</si>
  <si>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</si>
  <si>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</si>
  <si>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</si>
  <si>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</si>
  <si>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</si>
  <si>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</si>
  <si>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</si>
  <si>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</si>
  <si>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</si>
  <si>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</si>
  <si>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</si>
  <si>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</si>
  <si>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</si>
  <si>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</si>
  <si>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</si>
  <si>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</si>
  <si>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</si>
  <si>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</si>
  <si>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</si>
  <si>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</si>
  <si>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</si>
  <si>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</si>
  <si>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</si>
  <si>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</si>
  <si>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</si>
  <si>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</si>
  <si>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</si>
  <si>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апреля</t>
  </si>
  <si>
    <t>за   апрель  2020 г.</t>
  </si>
  <si>
    <t>ост.на 01.05</t>
  </si>
  <si>
    <t>труба д 110 2мп</t>
  </si>
  <si>
    <t xml:space="preserve">смена труб д 110 (5мп) т.п. </t>
  </si>
  <si>
    <t>2шт</t>
  </si>
  <si>
    <t>труба д 110 1мп</t>
  </si>
  <si>
    <t>1шт</t>
  </si>
  <si>
    <t>отвод 110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</si>
</sst>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3">
      <selection activeCell="D54" sqref="D54:D7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1.36</v>
      </c>
      <c r="M16" s="48">
        <f t="shared" si="0"/>
        <v>224.65124640000002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5.66</v>
      </c>
      <c r="M20" s="33">
        <f>SUM(M6:M19)</f>
        <v>934.9456284000001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8">
        <f>0.05*146.9</f>
        <v>7.345000000000001</v>
      </c>
      <c r="M24" s="32">
        <f>L24*126.87*1.302*1.15</f>
        <v>1395.2742025950001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9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7.345000000000001</v>
      </c>
      <c r="M36" s="33">
        <f>SUM(M24:M35)</f>
        <v>1395.2742025950001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32729.4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36264.97</v>
      </c>
      <c r="J40" s="20">
        <v>1</v>
      </c>
      <c r="K40" s="20" t="s">
        <v>136</v>
      </c>
      <c r="L40" s="25" t="s">
        <v>138</v>
      </c>
      <c r="M40" s="25">
        <f>2*336</f>
        <v>672</v>
      </c>
    </row>
    <row r="41" spans="2:13" ht="12.75">
      <c r="B41" t="s">
        <v>8</v>
      </c>
      <c r="F41" s="9">
        <f>F40/F39</f>
        <v>1.108024283977097</v>
      </c>
      <c r="J41" s="20">
        <v>2</v>
      </c>
      <c r="K41" s="20" t="s">
        <v>139</v>
      </c>
      <c r="L41" s="25" t="s">
        <v>140</v>
      </c>
      <c r="M41" s="25">
        <v>206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 t="s">
        <v>141</v>
      </c>
      <c r="L42" s="25" t="s">
        <v>138</v>
      </c>
      <c r="M42" s="25">
        <f>2*49</f>
        <v>98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37419.97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6098*1.302</f>
        <v>7939.5960000000005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2">
        <f>1664*1.302</f>
        <v>2166.5280000000002</v>
      </c>
      <c r="J49" s="20">
        <v>10</v>
      </c>
      <c r="K49" s="20"/>
      <c r="L49" s="25"/>
      <c r="M49" s="25"/>
    </row>
    <row r="50" spans="1:13" ht="12.75">
      <c r="A50" s="60" t="s">
        <v>83</v>
      </c>
      <c r="B50" s="51"/>
      <c r="C50" s="61"/>
      <c r="D50" s="61"/>
      <c r="E50" s="62">
        <v>0</v>
      </c>
      <c r="F50" s="63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10106.124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1">
        <v>233902</v>
      </c>
      <c r="D57">
        <v>229360</v>
      </c>
      <c r="E57">
        <v>2641.1</v>
      </c>
      <c r="F57" s="34">
        <f>C57/D57*E57</f>
        <v>2693.4015181374257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934.9456284000001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1395.2742025950001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976</v>
      </c>
    </row>
    <row r="61" spans="1:6" ht="12.75">
      <c r="A61" t="s">
        <v>22</v>
      </c>
      <c r="F61" s="11">
        <f>M60</f>
        <v>976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0.27</v>
      </c>
      <c r="E64" t="s">
        <v>14</v>
      </c>
      <c r="F64" s="11">
        <f>B64*D64</f>
        <v>713.097</v>
      </c>
    </row>
    <row r="65" spans="1:6" ht="12.75">
      <c r="A65" s="49" t="s">
        <v>82</v>
      </c>
      <c r="B65" s="49"/>
      <c r="C65" s="49"/>
      <c r="D65" s="50"/>
      <c r="E65" s="49"/>
      <c r="F65" s="50">
        <v>0</v>
      </c>
    </row>
    <row r="66" spans="1:6" ht="12.75">
      <c r="A66" s="51" t="s">
        <v>84</v>
      </c>
      <c r="B66" s="51"/>
      <c r="C66" s="51"/>
      <c r="D66" s="64">
        <v>0</v>
      </c>
      <c r="E66" s="51"/>
      <c r="F66" s="6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6712.718349132426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0.95</v>
      </c>
      <c r="E72" t="s">
        <v>14</v>
      </c>
      <c r="F72" s="11">
        <f>B72*D72</f>
        <v>2509.0449999999996</v>
      </c>
    </row>
    <row r="73" spans="1:6" ht="12.75">
      <c r="A73" s="4" t="s">
        <v>29</v>
      </c>
      <c r="F73" s="31">
        <f>F69+F72</f>
        <v>3142.9089999999997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1.96</v>
      </c>
      <c r="E76" t="s">
        <v>14</v>
      </c>
      <c r="F76" s="11">
        <f>B76*D76</f>
        <v>5176.556</v>
      </c>
    </row>
    <row r="77" spans="1:6" ht="12.75">
      <c r="A77" s="4" t="s">
        <v>31</v>
      </c>
      <c r="F77" s="31">
        <f>SUM(F76)</f>
        <v>5176.556</v>
      </c>
    </row>
    <row r="78" spans="1:6" ht="12.75">
      <c r="A78" s="65" t="s">
        <v>77</v>
      </c>
      <c r="B78" s="51"/>
      <c r="C78" s="51"/>
      <c r="D78" s="66">
        <v>0</v>
      </c>
      <c r="E78" s="51"/>
      <c r="F78" s="67">
        <f>D78*E32</f>
        <v>0</v>
      </c>
    </row>
    <row r="79" spans="1:6" ht="12.75">
      <c r="A79" s="1" t="s">
        <v>32</v>
      </c>
      <c r="B79" s="1"/>
      <c r="F79" s="31">
        <f>F51+F55+F67+F73+F77+F78</f>
        <v>25138.307349132425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1458.0218262496805</v>
      </c>
    </row>
    <row r="81" spans="1:6" ht="12.75">
      <c r="A81" s="1"/>
      <c r="B81" s="35" t="s">
        <v>128</v>
      </c>
      <c r="C81" s="35"/>
      <c r="D81" s="1"/>
      <c r="E81" s="57"/>
      <c r="F81" s="58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7"/>
      <c r="F82" s="58">
        <v>290.45</v>
      </c>
    </row>
    <row r="83" spans="1:6" ht="12.75">
      <c r="A83" s="1"/>
      <c r="B83" s="35" t="s">
        <v>130</v>
      </c>
      <c r="C83" s="35"/>
      <c r="D83" s="1"/>
      <c r="E83" s="57"/>
      <c r="F83" s="58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34940.02917538211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43922</v>
      </c>
      <c r="C86" s="39">
        <v>53453</v>
      </c>
      <c r="D86" s="44">
        <f>F43</f>
        <v>37419.97</v>
      </c>
      <c r="E86" s="44">
        <f>F84</f>
        <v>34940.02917538211</v>
      </c>
      <c r="F86" s="45">
        <f>C86+D86-E86</f>
        <v>55932.940824617894</v>
      </c>
    </row>
    <row r="88" spans="1:6" ht="13.5" thickBot="1">
      <c r="A88" t="s">
        <v>112</v>
      </c>
      <c r="C88" s="54">
        <v>43922</v>
      </c>
      <c r="D88" s="8" t="s">
        <v>113</v>
      </c>
      <c r="E88" s="54">
        <v>43951</v>
      </c>
      <c r="F88" t="s">
        <v>114</v>
      </c>
    </row>
    <row r="89" spans="1:7" ht="13.5" thickBot="1">
      <c r="A89" t="s">
        <v>115</v>
      </c>
      <c r="F89" s="55">
        <f>E86</f>
        <v>34940.02917538211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2020-06-18T08:25:48Z</dcterms:modified>
  <cp:category/>
  <cp:version/>
  <cp:contentType/>
  <cp:contentStatus/>
</cp:coreProperties>
</file>