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<sst xmlns="http://schemas.openxmlformats.org/spreadsheetml/2006/main" count="172" uniqueCount="149">
  <si>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</si>
  <si>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</si>
  <si>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</si>
  <si>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</si>
  <si>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</si>
  <si>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</si>
  <si>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</si>
  <si>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</si>
  <si>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</si>
  <si>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</si>
  <si>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</si>
  <si>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</si>
  <si>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</si>
  <si>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</si>
  <si>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</si>
  <si>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</si>
  <si>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</si>
  <si>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</si>
  <si>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</si>
  <si>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</si>
  <si>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</si>
  <si>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</si>
  <si>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</si>
  <si>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</si>
  <si>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</si>
  <si>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</si>
  <si>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</si>
  <si>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</si>
  <si>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</si>
  <si>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</si>
  <si>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</si>
  <si>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</si>
  <si>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</si>
  <si>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</si>
  <si>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</si>
  <si>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</si>
  <si>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</si>
  <si>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</si>
  <si>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</si>
  <si>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</si>
  <si>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</si>
  <si>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</si>
  <si>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</si>
  <si>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</si>
  <si>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</si>
  <si>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</si>
  <si>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</si>
  <si>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</si>
  <si>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</si>
  <si>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</si>
  <si>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</si>
  <si>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</si>
  <si>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</si>
  <si>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</si>
  <si>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</si>
  <si>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</si>
  <si>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</si>
  <si>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</si>
  <si>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</si>
  <si>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</si>
  <si>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</si>
  <si>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</si>
  <si>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</si>
  <si>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</si>
  <si>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</si>
  <si>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</si>
  <si>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</si>
  <si>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</si>
  <si>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</si>
  <si>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</si>
  <si>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</si>
  <si>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</si>
  <si>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</si>
  <si>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</si>
  <si>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</si>
  <si>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</si>
  <si>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</si>
  <si>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</si>
  <si>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</si>
  <si>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</si>
  <si>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</si>
  <si>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</si>
  <si>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</si>
  <si>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</si>
  <si>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</si>
  <si>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</si>
  <si>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</si>
  <si>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</si>
  <si>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</si>
  <si>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</si>
  <si>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</si>
  <si>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</si>
  <si>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</si>
  <si>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</si>
  <si>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</si>
  <si>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</si>
  <si>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</si>
  <si>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</si>
  <si>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</si>
  <si>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</si>
  <si>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</si>
  <si>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</si>
  <si>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</si>
  <si>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</si>
  <si>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</si>
  <si>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</si>
  <si>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</si>
  <si>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</si>
  <si>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</si>
  <si>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</si>
  <si>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</si>
  <si>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</si>
  <si>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</si>
  <si>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</si>
  <si>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</si>
  <si>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</si>
  <si>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</si>
  <si>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</si>
  <si>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</si>
  <si>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</si>
  <si>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</si>
  <si>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</si>
  <si>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</si>
  <si>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</si>
  <si>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</si>
  <si>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</si>
  <si>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</si>
  <si>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</si>
  <si>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</si>
  <si>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</si>
  <si>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</si>
  <si>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</si>
  <si>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</si>
  <si>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</si>
  <si>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</si>
  <si>
    <t>прочистка канализации</t>
  </si>
  <si>
    <t xml:space="preserve">смена вентиля д 15 (2шт) </t>
  </si>
  <si>
    <t>вентиль д 15</t>
  </si>
  <si>
    <t>2шт</t>
  </si>
  <si>
    <t>смена ламп (9шт) п-д 2,5</t>
  </si>
  <si>
    <t>лампа</t>
  </si>
  <si>
    <t>9шт</t>
  </si>
  <si>
    <t xml:space="preserve">ремонт вх.козырька </t>
  </si>
  <si>
    <t>стеклоизол</t>
  </si>
  <si>
    <t>1рул.</t>
  </si>
  <si>
    <t>газ</t>
  </si>
  <si>
    <t>15кг</t>
  </si>
  <si>
    <t>мастика</t>
  </si>
  <si>
    <t>3кг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</si>
</sst>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7" sqref="M47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688.2036084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6">
        <f t="shared" si="0"/>
        <v>1766.3892615600003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17.82</v>
      </c>
      <c r="M20" s="32">
        <f>SUM(M6:M19)</f>
        <v>3716.2994853600003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v>4.83</v>
      </c>
      <c r="M24" s="31">
        <f>L24*160.174*1.302*1.15</f>
        <v>1158.371800866</v>
      </c>
    </row>
    <row r="25" spans="1:13" ht="12.75">
      <c r="A25" t="s">
        <v>106</v>
      </c>
      <c r="J25" s="20">
        <v>2</v>
      </c>
      <c r="K25" s="20" t="s">
        <v>136</v>
      </c>
      <c r="L25" s="46">
        <f>2*0.81</f>
        <v>1.62</v>
      </c>
      <c r="M25" s="31">
        <f aca="true" t="shared" si="1" ref="M25:M37">L25*160.174*1.302*1.15</f>
        <v>388.522218924</v>
      </c>
    </row>
    <row r="26" spans="1:13" ht="12.75">
      <c r="A26" t="s">
        <v>107</v>
      </c>
      <c r="J26" s="20">
        <v>3</v>
      </c>
      <c r="K26" s="20" t="s">
        <v>139</v>
      </c>
      <c r="L26" s="46">
        <f>0.09*7</f>
        <v>0.63</v>
      </c>
      <c r="M26" s="31">
        <f t="shared" si="1"/>
        <v>151.091974026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142</v>
      </c>
      <c r="L27" s="46">
        <f>0.1*146.7</f>
        <v>14.67</v>
      </c>
      <c r="M27" s="31">
        <f t="shared" si="1"/>
        <v>3518.284538034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21.75</v>
      </c>
      <c r="M38" s="32">
        <f>SUM(M24:M37)</f>
        <v>5216.27053185</v>
      </c>
    </row>
    <row r="39" ht="12.75">
      <c r="K39" s="1" t="s">
        <v>62</v>
      </c>
    </row>
    <row r="40" spans="1:13" ht="12.75">
      <c r="A40" s="2" t="s">
        <v>6</v>
      </c>
      <c r="F40" s="11">
        <v>43886.68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45625.46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1.0396197661796245</v>
      </c>
      <c r="J42" s="20">
        <v>1</v>
      </c>
      <c r="K42" s="20" t="s">
        <v>137</v>
      </c>
      <c r="L42" s="25" t="s">
        <v>138</v>
      </c>
      <c r="M42" s="25">
        <f>2*283</f>
        <v>566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</v>
      </c>
      <c r="K43" s="20" t="s">
        <v>140</v>
      </c>
      <c r="L43" s="25" t="s">
        <v>141</v>
      </c>
      <c r="M43" s="25">
        <f>9*17.4</f>
        <v>156.6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46925.405</v>
      </c>
      <c r="J44" s="20">
        <v>3</v>
      </c>
      <c r="K44" s="20" t="s">
        <v>143</v>
      </c>
      <c r="L44" s="23" t="s">
        <v>144</v>
      </c>
      <c r="M44" s="23">
        <v>800</v>
      </c>
    </row>
    <row r="45" spans="10:13" ht="12.75">
      <c r="J45" s="20">
        <v>4</v>
      </c>
      <c r="K45" s="20" t="s">
        <v>145</v>
      </c>
      <c r="L45" s="23" t="s">
        <v>146</v>
      </c>
      <c r="M45" s="23">
        <f>15*24.39</f>
        <v>365.85</v>
      </c>
    </row>
    <row r="46" spans="2:13" ht="12.75">
      <c r="B46" s="1" t="s">
        <v>10</v>
      </c>
      <c r="C46" s="1"/>
      <c r="J46" s="20">
        <v>5</v>
      </c>
      <c r="K46" s="20" t="s">
        <v>147</v>
      </c>
      <c r="L46" s="23" t="s">
        <v>148</v>
      </c>
      <c r="M46" s="23">
        <f>3*93.75</f>
        <v>281.25</v>
      </c>
    </row>
    <row r="47" spans="10:13" ht="12.75">
      <c r="J47" s="20">
        <v>6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/>
      <c r="L48" s="23"/>
      <c r="M48" s="23"/>
    </row>
    <row r="49" spans="1:13" ht="12.75">
      <c r="A49" t="s">
        <v>12</v>
      </c>
      <c r="E49" s="5"/>
      <c r="F49" s="5">
        <f>6581*1.302</f>
        <v>8568.462</v>
      </c>
      <c r="J49" s="20">
        <v>8</v>
      </c>
      <c r="K49" s="20"/>
      <c r="L49" s="23"/>
      <c r="M49" s="23"/>
    </row>
    <row r="50" spans="1:13" ht="12.75">
      <c r="A50" s="6" t="s">
        <v>15</v>
      </c>
      <c r="E50" s="5"/>
      <c r="F50" s="5">
        <f>1664*1.302</f>
        <v>2166.5280000000002</v>
      </c>
      <c r="J50" s="20">
        <v>9</v>
      </c>
      <c r="K50" s="20"/>
      <c r="L50" s="23"/>
      <c r="M50" s="23"/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10734.99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47">
        <v>304687</v>
      </c>
      <c r="D58">
        <v>224780.8</v>
      </c>
      <c r="E58">
        <v>3141.3</v>
      </c>
      <c r="F58" s="36">
        <f>C58/D58*E58</f>
        <v>4257.9849929353395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3716.2994853600003</v>
      </c>
      <c r="J59" s="20">
        <v>18</v>
      </c>
      <c r="K59" s="20"/>
      <c r="L59" s="23"/>
      <c r="M59" s="23"/>
    </row>
    <row r="60" spans="1:13" ht="12.75">
      <c r="A60" t="s">
        <v>21</v>
      </c>
      <c r="F60" s="11">
        <v>0</v>
      </c>
      <c r="J60" s="20">
        <v>19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/>
      <c r="K61" s="20"/>
      <c r="L61" s="34" t="s">
        <v>65</v>
      </c>
      <c r="M61" s="35">
        <f>SUM(M42:M60)</f>
        <v>2169.7</v>
      </c>
    </row>
    <row r="62" spans="1:6" ht="12.75">
      <c r="A62" t="s">
        <v>22</v>
      </c>
      <c r="F62" s="5">
        <f>M61</f>
        <v>2169.7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4"/>
      <c r="B65" s="54">
        <v>3141.3</v>
      </c>
      <c r="C65" s="54" t="s">
        <v>13</v>
      </c>
      <c r="D65" s="55">
        <v>0.26</v>
      </c>
      <c r="E65" s="54" t="s">
        <v>14</v>
      </c>
      <c r="F65" s="55">
        <f>B65*D65</f>
        <v>816.738</v>
      </c>
    </row>
    <row r="66" spans="1:6" ht="12.75">
      <c r="A66" s="54" t="s">
        <v>78</v>
      </c>
      <c r="B66" s="54"/>
      <c r="C66" s="54"/>
      <c r="D66" s="55"/>
      <c r="E66" s="54"/>
      <c r="F66" s="55">
        <v>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11741.92247829534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0.24</v>
      </c>
      <c r="E70" t="s">
        <v>14</v>
      </c>
      <c r="F70" s="11">
        <f>B70*D70</f>
        <v>753.912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1.14</v>
      </c>
      <c r="E73" t="s">
        <v>14</v>
      </c>
      <c r="F73" s="11">
        <f>B73*D73</f>
        <v>3581.082</v>
      </c>
    </row>
    <row r="74" spans="1:6" ht="12.75">
      <c r="A74" s="4" t="s">
        <v>29</v>
      </c>
      <c r="F74" s="33">
        <f>F70+F73</f>
        <v>4334.994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2.1</v>
      </c>
      <c r="E77" t="s">
        <v>14</v>
      </c>
      <c r="F77" s="5">
        <f>B77*D77</f>
        <v>6596.7300000000005</v>
      </c>
    </row>
    <row r="78" spans="1:6" ht="12.75">
      <c r="A78" s="4" t="s">
        <v>32</v>
      </c>
      <c r="F78" s="33">
        <f>SUM(F77)</f>
        <v>6596.7300000000005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33408.63647829534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1937.7009157411296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1913.6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375.35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f>569.87+122.71</f>
        <v>692.58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38327.86739403647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132</v>
      </c>
    </row>
    <row r="87" spans="1:6" ht="12.75">
      <c r="A87" s="13"/>
      <c r="B87" s="40">
        <v>44013</v>
      </c>
      <c r="C87" s="41">
        <v>76310</v>
      </c>
      <c r="D87" s="44">
        <f>F44</f>
        <v>46925.405</v>
      </c>
      <c r="E87" s="44">
        <f>F85</f>
        <v>38327.86739403647</v>
      </c>
      <c r="F87" s="45">
        <f>C87+D87-E87</f>
        <v>84907.53760596353</v>
      </c>
    </row>
    <row r="89" spans="1:6" ht="13.5" thickBot="1">
      <c r="A89" t="s">
        <v>111</v>
      </c>
      <c r="C89" s="49">
        <v>44013</v>
      </c>
      <c r="D89" s="8" t="s">
        <v>112</v>
      </c>
      <c r="E89" s="49">
        <v>44043</v>
      </c>
      <c r="F89" t="s">
        <v>113</v>
      </c>
    </row>
    <row r="90" spans="1:7" ht="13.5" thickBot="1">
      <c r="A90" t="s">
        <v>114</v>
      </c>
      <c r="F90" s="50">
        <f>E87</f>
        <v>38327.86739403647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2017-08-21T12:45:57Z</cp:lastPrinted>
  <dcterms:created xsi:type="dcterms:W3CDTF">2008-08-18T07:30:19Z</dcterms:created>
  <dcterms:modified xsi:type="dcterms:W3CDTF">2020-11-04T10:50:49Z</dcterms:modified>
  <cp:category/>
  <cp:version/>
  <cp:contentType/>
  <cp:contentStatus/>
</cp:coreProperties>
</file>