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<sst xmlns="http://schemas.openxmlformats.org/spreadsheetml/2006/main" count="161" uniqueCount="138">
  <si>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</si>
  <si>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</si>
  <si>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</si>
  <si>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</si>
  <si>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</si>
  <si>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</si>
  <si>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</si>
  <si>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</si>
  <si>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</si>
  <si>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</si>
  <si>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</si>
  <si>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</si>
  <si>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</si>
  <si>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</si>
  <si>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</si>
  <si>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</si>
  <si>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</si>
  <si>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</si>
  <si>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</si>
  <si>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</si>
  <si>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</si>
  <si>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</si>
  <si>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</si>
  <si>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</si>
  <si>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</si>
  <si>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</si>
  <si>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</si>
  <si>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</si>
  <si>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</si>
  <si>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</si>
  <si>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</si>
  <si>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</si>
  <si>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</si>
  <si>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</si>
  <si>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</si>
  <si>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</si>
  <si>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</si>
  <si>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</si>
  <si>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</si>
  <si>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</si>
  <si>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</si>
  <si>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</si>
  <si>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</si>
  <si>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</si>
  <si>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</si>
  <si>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</si>
  <si>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</si>
  <si>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</si>
  <si>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</si>
  <si>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</si>
  <si>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</si>
  <si>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</si>
  <si>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</si>
  <si>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</si>
  <si>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</si>
  <si>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</si>
  <si>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</si>
  <si>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</si>
  <si>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</si>
  <si>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</si>
  <si>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</si>
  <si>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</si>
  <si>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</si>
  <si>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</si>
  <si>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</si>
  <si>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</si>
  <si>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</si>
  <si>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</si>
  <si>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</si>
  <si>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</si>
  <si>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</si>
  <si>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</si>
  <si>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</si>
  <si>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</si>
  <si>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</si>
  <si>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</si>
  <si>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</si>
  <si>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</si>
  <si>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</si>
  <si>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</si>
  <si>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</si>
  <si>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</si>
  <si>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</si>
  <si>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</si>
  <si>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</si>
  <si>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</si>
  <si>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</si>
  <si>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</si>
  <si>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</si>
  <si>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</si>
  <si>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</si>
  <si>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</si>
  <si>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</si>
  <si>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</si>
  <si>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</si>
  <si>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</si>
  <si>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</si>
  <si>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</si>
  <si>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</si>
  <si>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</si>
  <si>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</si>
  <si>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</si>
  <si>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</si>
  <si>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</si>
  <si>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</si>
  <si>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</si>
  <si>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</si>
  <si>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</si>
  <si>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</si>
  <si>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</si>
  <si>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</si>
  <si>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</si>
  <si>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</si>
  <si>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</si>
  <si>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</si>
  <si>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</si>
  <si>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</si>
  <si>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</si>
  <si>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</si>
  <si>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</si>
  <si>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</si>
  <si>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</si>
  <si>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</si>
  <si>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</si>
  <si>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</si>
  <si>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</si>
  <si>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</si>
  <si>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</si>
  <si>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</si>
  <si>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</si>
  <si>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</si>
  <si>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</si>
  <si>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февраля</t>
  </si>
  <si>
    <t>за   февраль  2020 г.</t>
  </si>
  <si>
    <t>ост.на 01.03</t>
  </si>
  <si>
    <t>установка пружины (1шт)</t>
  </si>
  <si>
    <t>пружина</t>
  </si>
  <si>
    <t>1шт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</si>
</sst>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7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D65" sqref="D65:D77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2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29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L6*126.87*1.302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49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5.74</v>
      </c>
      <c r="M11" s="49">
        <f t="shared" si="0"/>
        <v>948.1604076000001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49">
        <f t="shared" si="0"/>
        <v>376.6212072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6</v>
      </c>
      <c r="M17" s="49">
        <f t="shared" si="0"/>
        <v>991.1084400000001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49">
        <f t="shared" si="0"/>
        <v>178.39951920000004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15.6</v>
      </c>
      <c r="M20" s="34">
        <f>SUM(M6:M19)</f>
        <v>2576.881944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 t="s">
        <v>135</v>
      </c>
      <c r="L24" s="54">
        <v>1.5</v>
      </c>
      <c r="M24" s="33">
        <f>L24*126.87*1.302*1.15</f>
        <v>284.9436765</v>
      </c>
    </row>
    <row r="25" spans="1:13" ht="12.75">
      <c r="A25" t="s">
        <v>106</v>
      </c>
      <c r="J25" s="36">
        <v>2</v>
      </c>
      <c r="K25" s="35"/>
      <c r="L25" s="54"/>
      <c r="M25" s="33">
        <f>L25*126.87*1.302*1.15</f>
        <v>0</v>
      </c>
    </row>
    <row r="26" spans="1:13" ht="12.75">
      <c r="A26" t="s">
        <v>107</v>
      </c>
      <c r="J26" s="36">
        <v>3</v>
      </c>
      <c r="K26" s="35"/>
      <c r="L26" s="54"/>
      <c r="M26" s="33">
        <f aca="true" t="shared" si="1" ref="M26:M32">L26*126.87*1.302*1.15</f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36">
        <v>4</v>
      </c>
      <c r="K27" s="35"/>
      <c r="L27" s="57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20"/>
      <c r="K33" s="30" t="s">
        <v>57</v>
      </c>
      <c r="L33" s="28">
        <f>SUM(L24:L32)</f>
        <v>1.5</v>
      </c>
      <c r="M33" s="34">
        <f>SUM(M24:M32)</f>
        <v>284.9436765</v>
      </c>
    </row>
    <row r="34" spans="1:11" ht="12.75">
      <c r="A34" t="s">
        <v>2</v>
      </c>
      <c r="E34">
        <v>203.5</v>
      </c>
      <c r="F34" t="s">
        <v>65</v>
      </c>
      <c r="K34" s="1" t="s">
        <v>61</v>
      </c>
    </row>
    <row r="35" spans="1:13" ht="12.75">
      <c r="A35" t="s">
        <v>3</v>
      </c>
      <c r="J35" s="22" t="s">
        <v>35</v>
      </c>
      <c r="K35" s="22"/>
      <c r="L35" s="22" t="s">
        <v>62</v>
      </c>
      <c r="M35" s="22" t="s">
        <v>41</v>
      </c>
    </row>
    <row r="36" spans="1:13" ht="12.75">
      <c r="A36" t="s">
        <v>4</v>
      </c>
      <c r="E36">
        <v>235.6</v>
      </c>
      <c r="F36" t="s">
        <v>65</v>
      </c>
      <c r="J36" s="23" t="s">
        <v>36</v>
      </c>
      <c r="K36" s="23" t="s">
        <v>37</v>
      </c>
      <c r="L36" s="23"/>
      <c r="M36" s="23" t="s">
        <v>63</v>
      </c>
    </row>
    <row r="37" spans="10:13" ht="12.75">
      <c r="J37" s="20">
        <v>1</v>
      </c>
      <c r="K37" s="20" t="s">
        <v>136</v>
      </c>
      <c r="L37" s="25" t="s">
        <v>137</v>
      </c>
      <c r="M37" s="25">
        <v>73</v>
      </c>
    </row>
    <row r="38" spans="2:13" ht="12.75">
      <c r="B38" s="1" t="s">
        <v>5</v>
      </c>
      <c r="C38" s="1"/>
      <c r="J38" s="20">
        <v>2</v>
      </c>
      <c r="K38" s="20"/>
      <c r="L38" s="25"/>
      <c r="M38" s="25"/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v>29122.11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25268.29</v>
      </c>
      <c r="J41" s="20">
        <v>5</v>
      </c>
      <c r="K41" s="20"/>
      <c r="L41" s="25"/>
      <c r="M41" s="49"/>
    </row>
    <row r="42" spans="2:13" ht="12.75">
      <c r="B42" t="s">
        <v>8</v>
      </c>
      <c r="F42" s="9">
        <f>F41/F40</f>
        <v>0.8676668689184953</v>
      </c>
      <c r="J42" s="20">
        <v>6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(439*12.86)+250+400</f>
        <v>6295.54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31563.83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f>4610*1.302</f>
        <v>6002.22</v>
      </c>
      <c r="J49" s="20">
        <v>13</v>
      </c>
      <c r="K49" s="20"/>
      <c r="L49" s="25"/>
      <c r="M49" s="49"/>
    </row>
    <row r="50" spans="1:13" ht="12.75">
      <c r="A50" s="6" t="s">
        <v>15</v>
      </c>
      <c r="F50" s="11">
        <f>1664*1.302</f>
        <v>2166.5280000000002</v>
      </c>
      <c r="J50" s="20">
        <v>14</v>
      </c>
      <c r="K50" s="20"/>
      <c r="L50" s="25"/>
      <c r="M50" s="25"/>
    </row>
    <row r="51" spans="1:13" ht="12.75">
      <c r="A51" s="63" t="s">
        <v>83</v>
      </c>
      <c r="B51" s="59"/>
      <c r="C51" s="59"/>
      <c r="D51" s="59"/>
      <c r="E51" s="61">
        <v>0</v>
      </c>
      <c r="F51" s="60">
        <f>E33*E51</f>
        <v>0</v>
      </c>
      <c r="J51" s="20">
        <v>15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8168.7480000000005</v>
      </c>
      <c r="J52" s="20"/>
      <c r="K52" s="20"/>
      <c r="L52" s="31" t="s">
        <v>64</v>
      </c>
      <c r="M52" s="28">
        <f>SUM(M37:M51)</f>
        <v>73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203.5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17</v>
      </c>
      <c r="B56" s="10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50">
        <v>224982</v>
      </c>
      <c r="D58">
        <v>229360</v>
      </c>
      <c r="E58">
        <v>2102</v>
      </c>
      <c r="F58" s="37">
        <f>C58/D58*E58</f>
        <v>2061.877241018486</v>
      </c>
    </row>
    <row r="59" spans="1:6" ht="12.75">
      <c r="A59" t="s">
        <v>20</v>
      </c>
      <c r="F59" s="37">
        <f>M20</f>
        <v>2576.881944</v>
      </c>
    </row>
    <row r="60" spans="1:6" ht="12.75">
      <c r="A60" t="s">
        <v>21</v>
      </c>
      <c r="F60" s="11">
        <f>M33</f>
        <v>284.9436765</v>
      </c>
    </row>
    <row r="61" spans="1:6" ht="12.75">
      <c r="A61" t="s">
        <v>72</v>
      </c>
      <c r="F61" s="5">
        <f>1*600*1.302</f>
        <v>781.2</v>
      </c>
    </row>
    <row r="62" spans="1:6" ht="12.75">
      <c r="A62" t="s">
        <v>22</v>
      </c>
      <c r="F62" s="5">
        <f>M52</f>
        <v>73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0.19</v>
      </c>
      <c r="E65" t="s">
        <v>14</v>
      </c>
      <c r="F65" s="5">
        <f>B65*D65</f>
        <v>399.38</v>
      </c>
    </row>
    <row r="66" spans="1:6" ht="12.75">
      <c r="A66" s="59" t="s">
        <v>75</v>
      </c>
      <c r="B66" s="59"/>
      <c r="C66" s="59"/>
      <c r="D66" s="60"/>
      <c r="E66" s="59"/>
      <c r="F66" s="61">
        <v>0</v>
      </c>
    </row>
    <row r="67" spans="1:6" ht="12.75">
      <c r="A67" s="59" t="s">
        <v>84</v>
      </c>
      <c r="B67" s="59"/>
      <c r="C67" s="59"/>
      <c r="D67" s="60">
        <v>0</v>
      </c>
      <c r="E67" s="59"/>
      <c r="F67" s="6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6177.282861518486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0.23</v>
      </c>
      <c r="E70" t="s">
        <v>14</v>
      </c>
      <c r="F70" s="47">
        <f>B70*D70</f>
        <v>483.46000000000004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1</v>
      </c>
      <c r="E73" t="s">
        <v>14</v>
      </c>
      <c r="F73" s="11">
        <f>B73*D73</f>
        <v>2102</v>
      </c>
    </row>
    <row r="74" spans="1:6" ht="12.75">
      <c r="A74" s="4" t="s">
        <v>29</v>
      </c>
      <c r="F74" s="32">
        <f>F70+F73</f>
        <v>2585.46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2.23</v>
      </c>
      <c r="E77" t="s">
        <v>14</v>
      </c>
      <c r="F77" s="5">
        <f>B77*D77</f>
        <v>4687.46</v>
      </c>
    </row>
    <row r="78" spans="1:6" ht="12.75">
      <c r="A78" s="4" t="s">
        <v>31</v>
      </c>
      <c r="F78" s="8">
        <f>SUM(F77)</f>
        <v>4687.46</v>
      </c>
    </row>
    <row r="79" spans="1:6" ht="12.75">
      <c r="A79" s="64" t="s">
        <v>78</v>
      </c>
      <c r="B79" s="59"/>
      <c r="C79" s="59"/>
      <c r="D79" s="61">
        <v>0</v>
      </c>
      <c r="E79" s="59"/>
      <c r="F79" s="65">
        <f>D79*E33</f>
        <v>0</v>
      </c>
    </row>
    <row r="80" spans="1:6" ht="12.75">
      <c r="A80" s="1" t="s">
        <v>32</v>
      </c>
      <c r="B80" s="1"/>
      <c r="F80" s="32">
        <f>F52+F56+F68+F74+F78+F79</f>
        <v>21618.950861518486</v>
      </c>
    </row>
    <row r="81" spans="1:9" ht="12.75">
      <c r="A81" s="1" t="s">
        <v>76</v>
      </c>
      <c r="B81" s="38"/>
      <c r="C81" s="48">
        <v>0.058</v>
      </c>
      <c r="D81" s="1"/>
      <c r="E81" s="1"/>
      <c r="F81" s="32">
        <f>F80*5.8%</f>
        <v>1253.8991499680722</v>
      </c>
      <c r="I81" s="7"/>
    </row>
    <row r="82" spans="1:9" ht="12.75">
      <c r="A82" s="1"/>
      <c r="B82" s="38" t="s">
        <v>128</v>
      </c>
      <c r="C82" s="48"/>
      <c r="D82" s="1"/>
      <c r="E82" s="55"/>
      <c r="F82" s="62">
        <v>2451.8</v>
      </c>
      <c r="I82" s="7"/>
    </row>
    <row r="83" spans="1:9" ht="12.75">
      <c r="A83" s="1"/>
      <c r="B83" s="38" t="s">
        <v>129</v>
      </c>
      <c r="C83" s="48"/>
      <c r="D83" s="1"/>
      <c r="E83" s="55"/>
      <c r="F83" s="56">
        <v>188.54</v>
      </c>
      <c r="I83" s="7"/>
    </row>
    <row r="84" spans="1:9" ht="12.75">
      <c r="A84" s="1"/>
      <c r="B84" s="38" t="s">
        <v>130</v>
      </c>
      <c r="C84" s="48"/>
      <c r="D84" s="1"/>
      <c r="E84" s="55"/>
      <c r="F84" s="56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4">
        <f>F80+F81+F82+F83+F84</f>
        <v>25513.190011486557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43862</v>
      </c>
      <c r="C87" s="42">
        <v>104289</v>
      </c>
      <c r="D87" s="45">
        <f>F44</f>
        <v>31563.83</v>
      </c>
      <c r="E87" s="45">
        <f>F85</f>
        <v>25513.190011486557</v>
      </c>
      <c r="F87" s="46">
        <f>C87+D87-E87</f>
        <v>110339.63998851346</v>
      </c>
    </row>
    <row r="89" spans="1:6" ht="13.5" thickBot="1">
      <c r="A89" t="s">
        <v>111</v>
      </c>
      <c r="C89" s="52">
        <v>43862</v>
      </c>
      <c r="D89" s="8" t="s">
        <v>112</v>
      </c>
      <c r="E89" s="52">
        <v>43890</v>
      </c>
      <c r="F89" s="58" t="s">
        <v>113</v>
      </c>
    </row>
    <row r="90" spans="1:7" ht="13.5" thickBot="1">
      <c r="A90" t="s">
        <v>114</v>
      </c>
      <c r="F90" s="53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2019-11-27T10:51:09Z</cp:lastPrinted>
  <dcterms:created xsi:type="dcterms:W3CDTF">2008-08-18T07:30:19Z</dcterms:created>
  <dcterms:modified xsi:type="dcterms:W3CDTF">2020-05-13T12:24:47Z</dcterms:modified>
  <cp:category/>
  <cp:version/>
  <cp:contentType/>
  <cp:contentStatus/>
</cp:coreProperties>
</file>