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<sst xmlns="http://schemas.openxmlformats.org/spreadsheetml/2006/main" count="181" uniqueCount="155">
  <si>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</si>
  <si>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</si>
  <si>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</si>
  <si>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</si>
  <si>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</si>
  <si>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</si>
  <si>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</si>
  <si>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</si>
  <si>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</si>
  <si>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</si>
  <si>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</si>
  <si>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</si>
  <si>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</si>
  <si>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</si>
  <si>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</si>
  <si>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</si>
  <si>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</si>
  <si>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</si>
  <si>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</si>
  <si>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</si>
  <si>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</si>
  <si>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</si>
  <si>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</si>
  <si>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</si>
  <si>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</si>
  <si>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</si>
  <si>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</si>
  <si>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</si>
  <si>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</si>
  <si>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</si>
  <si>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</si>
  <si>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</si>
  <si>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</si>
  <si>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</si>
  <si>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</si>
  <si>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</si>
  <si>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</si>
  <si>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</si>
  <si>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</si>
  <si>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</si>
  <si>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</si>
  <si>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</si>
  <si>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</si>
  <si>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</si>
  <si>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</si>
  <si>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</si>
  <si>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</si>
  <si>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</si>
  <si>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</si>
  <si>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</si>
  <si>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</si>
  <si>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</si>
  <si>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</si>
  <si>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</si>
  <si>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</si>
  <si>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</si>
  <si>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</si>
  <si>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</si>
  <si>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</si>
  <si>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</si>
  <si>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</si>
  <si>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</si>
  <si>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</si>
  <si>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</si>
  <si>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</si>
  <si>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</si>
  <si>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</si>
  <si>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</si>
  <si>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</si>
  <si>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</si>
  <si>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</si>
  <si>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</si>
  <si>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</si>
  <si>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</si>
  <si>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</si>
  <si>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</si>
  <si>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</si>
  <si>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</si>
  <si>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</si>
  <si>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</si>
  <si>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</si>
  <si>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</si>
  <si>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</si>
  <si>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</si>
  <si>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</si>
  <si>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</si>
  <si>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</si>
  <si>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</si>
  <si>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</si>
  <si>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</si>
  <si>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</si>
  <si>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</si>
  <si>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</si>
  <si>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</si>
  <si>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</si>
  <si>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</si>
  <si>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</si>
  <si>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</si>
  <si>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</si>
  <si>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</si>
  <si>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</si>
  <si>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</si>
  <si>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</si>
  <si>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</si>
  <si>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</si>
  <si>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</si>
  <si>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</si>
  <si>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</si>
  <si>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</si>
  <si>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</si>
  <si>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</si>
  <si>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</si>
  <si>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</si>
  <si>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</si>
  <si>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</si>
  <si>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</si>
  <si>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</si>
  <si>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</si>
  <si>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</si>
  <si>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</si>
  <si>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</si>
  <si>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</si>
  <si>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</si>
  <si>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</si>
  <si>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</si>
  <si>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</si>
  <si>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</si>
  <si>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</si>
  <si>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</si>
  <si>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</si>
  <si>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</si>
  <si>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</si>
  <si>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2020г.</t>
  </si>
  <si>
    <t>мая</t>
  </si>
  <si>
    <t>за   май  2020 г.</t>
  </si>
  <si>
    <t>ост.на 01.06</t>
  </si>
  <si>
    <t>прочистка канализации</t>
  </si>
  <si>
    <t>смена труб д 25 (4мп) кв.82</t>
  </si>
  <si>
    <t>труба д 25 п.пр.</t>
  </si>
  <si>
    <t>4мп</t>
  </si>
  <si>
    <t>американка 25</t>
  </si>
  <si>
    <t>1шт</t>
  </si>
  <si>
    <t>муфта нарезная 25</t>
  </si>
  <si>
    <t>уголок 25</t>
  </si>
  <si>
    <t>4шт</t>
  </si>
  <si>
    <t>смена вентиля д 15 (1шт)</t>
  </si>
  <si>
    <t>вентиль д 15</t>
  </si>
  <si>
    <t>смена розетки</t>
  </si>
  <si>
    <t>розетка</t>
  </si>
  <si>
    <t xml:space="preserve">смена ламп </t>
  </si>
  <si>
    <t>лампа</t>
  </si>
  <si>
    <t>11шт</t>
  </si>
  <si>
    <t>смена патрона</t>
  </si>
  <si>
    <t>патрон</t>
  </si>
  <si>
    <t>2шт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</si>
</sst>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4.72</v>
      </c>
      <c r="M6" s="34">
        <f>L6*160.174*1.302</f>
        <v>984.3397065600001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1405.60373352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4170.930960000001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42.800000000000004</v>
      </c>
      <c r="M20" s="33">
        <f>SUM(M6:M19)</f>
        <v>8925.792254400001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9.66</v>
      </c>
      <c r="M24" s="32">
        <f>L24*160.174*1.302*1.15</f>
        <v>2316.743601732</v>
      </c>
    </row>
    <row r="25" spans="1:13" ht="12.75">
      <c r="A25" t="s">
        <v>107</v>
      </c>
      <c r="J25" s="20">
        <v>3</v>
      </c>
      <c r="K25" s="20" t="s">
        <v>137</v>
      </c>
      <c r="L25" s="34">
        <f>0.04*184.3</f>
        <v>7.372000000000001</v>
      </c>
      <c r="M25" s="32">
        <f aca="true" t="shared" si="1" ref="M25:M32">L25*160.174*1.302*1.15</f>
        <v>1768.0159246344</v>
      </c>
    </row>
    <row r="26" spans="1:13" ht="12.75">
      <c r="A26" t="s">
        <v>108</v>
      </c>
      <c r="J26" s="20">
        <v>4</v>
      </c>
      <c r="K26" s="20" t="s">
        <v>145</v>
      </c>
      <c r="L26" s="34">
        <v>0.81</v>
      </c>
      <c r="M26" s="32">
        <f t="shared" si="1"/>
        <v>194.261109462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147</v>
      </c>
      <c r="L27" s="25">
        <v>0.24</v>
      </c>
      <c r="M27" s="32">
        <f t="shared" si="1"/>
        <v>57.558847248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149</v>
      </c>
      <c r="L28" s="25">
        <f>0.11*7.1</f>
        <v>0.7809999999999999</v>
      </c>
      <c r="M28" s="32">
        <f t="shared" si="1"/>
        <v>187.30608208619998</v>
      </c>
    </row>
    <row r="29" spans="10:13" ht="12.75">
      <c r="J29" s="20">
        <v>7</v>
      </c>
      <c r="K29" s="20" t="s">
        <v>152</v>
      </c>
      <c r="L29" s="34">
        <f>0.02*7.1</f>
        <v>0.142</v>
      </c>
      <c r="M29" s="32">
        <f t="shared" si="1"/>
        <v>34.0556512884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/>
      <c r="K33" s="29" t="s">
        <v>57</v>
      </c>
      <c r="L33" s="33">
        <f>SUM(L24:L32)</f>
        <v>19.004999999999995</v>
      </c>
      <c r="M33" s="33">
        <f>SUM(M24:M32)</f>
        <v>4557.941216451001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907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138</v>
      </c>
      <c r="L37" s="25" t="s">
        <v>139</v>
      </c>
      <c r="M37" s="34">
        <f>4*111</f>
        <v>444</v>
      </c>
    </row>
    <row r="38" spans="10:13" ht="12.75">
      <c r="J38" s="20">
        <v>2</v>
      </c>
      <c r="K38" s="20" t="s">
        <v>140</v>
      </c>
      <c r="L38" s="25" t="s">
        <v>141</v>
      </c>
      <c r="M38" s="25">
        <v>158.89</v>
      </c>
    </row>
    <row r="39" spans="1:13" ht="12.75">
      <c r="A39" s="2" t="s">
        <v>6</v>
      </c>
      <c r="F39" s="11">
        <v>82229</v>
      </c>
      <c r="J39" s="20">
        <v>3</v>
      </c>
      <c r="K39" s="20" t="s">
        <v>142</v>
      </c>
      <c r="L39" s="25" t="s">
        <v>141</v>
      </c>
      <c r="M39" s="25">
        <v>54</v>
      </c>
    </row>
    <row r="40" spans="1:13" ht="12.75">
      <c r="A40" t="s">
        <v>7</v>
      </c>
      <c r="F40" s="5">
        <v>69574.25</v>
      </c>
      <c r="J40" s="20">
        <v>4</v>
      </c>
      <c r="K40" s="20" t="s">
        <v>143</v>
      </c>
      <c r="L40" s="25" t="s">
        <v>144</v>
      </c>
      <c r="M40" s="25">
        <f>4*8</f>
        <v>32</v>
      </c>
    </row>
    <row r="41" spans="2:13" ht="12.75">
      <c r="B41" t="s">
        <v>8</v>
      </c>
      <c r="F41" s="9">
        <f>F40/F39</f>
        <v>0.8461035644359046</v>
      </c>
      <c r="J41" s="20">
        <v>5</v>
      </c>
      <c r="K41" s="20" t="s">
        <v>146</v>
      </c>
      <c r="L41" s="25" t="s">
        <v>141</v>
      </c>
      <c r="M41" s="25">
        <v>279</v>
      </c>
    </row>
    <row r="42" spans="1:13" ht="12.75">
      <c r="A42" s="13" t="s">
        <v>131</v>
      </c>
      <c r="B42" s="13"/>
      <c r="C42" s="13"/>
      <c r="D42" s="13"/>
      <c r="E42" s="13"/>
      <c r="F42" s="5">
        <f>(263.4*14.35)+800+250+250+400+105</f>
        <v>5584.789999999999</v>
      </c>
      <c r="J42" s="20">
        <v>6</v>
      </c>
      <c r="K42" s="20" t="s">
        <v>148</v>
      </c>
      <c r="L42" s="25" t="s">
        <v>141</v>
      </c>
      <c r="M42" s="25">
        <v>68.96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75159.04</v>
      </c>
      <c r="J43" s="20">
        <v>7</v>
      </c>
      <c r="K43" s="20" t="s">
        <v>150</v>
      </c>
      <c r="L43" s="25" t="s">
        <v>151</v>
      </c>
      <c r="M43" s="25">
        <f>11*17.4</f>
        <v>191.39999999999998</v>
      </c>
    </row>
    <row r="44" spans="10:13" ht="12.75">
      <c r="J44" s="20">
        <v>8</v>
      </c>
      <c r="K44" s="20" t="s">
        <v>153</v>
      </c>
      <c r="L44" s="25" t="s">
        <v>154</v>
      </c>
      <c r="M44" s="25">
        <f>2*17.7</f>
        <v>35.4</v>
      </c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7585*1.302</f>
        <v>9875.67</v>
      </c>
      <c r="J48" s="20">
        <v>12</v>
      </c>
      <c r="K48" s="20"/>
      <c r="L48" s="25"/>
      <c r="M48" s="25"/>
    </row>
    <row r="49" spans="1:13" ht="12.75">
      <c r="A49" s="6" t="s">
        <v>15</v>
      </c>
      <c r="F49" s="11">
        <f>4680*1.302</f>
        <v>6093.360000000001</v>
      </c>
      <c r="J49" s="20">
        <v>13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15969.03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 s="47">
        <v>302184</v>
      </c>
      <c r="D57">
        <v>229360</v>
      </c>
      <c r="E57">
        <v>5990.2</v>
      </c>
      <c r="F57" s="35">
        <f>C57/D57*E57</f>
        <v>7892.145957446808</v>
      </c>
      <c r="J57" s="20">
        <v>21</v>
      </c>
      <c r="K57" s="20"/>
      <c r="L57" s="25"/>
      <c r="M57" s="25"/>
    </row>
    <row r="58" spans="1:13" ht="12.75">
      <c r="A58" t="s">
        <v>20</v>
      </c>
      <c r="F58" s="35">
        <f>M20</f>
        <v>8925.792254400001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4557.941216451001</v>
      </c>
      <c r="J59" s="20">
        <v>23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24</v>
      </c>
      <c r="K60" s="20"/>
      <c r="L60" s="25"/>
      <c r="M60" s="25"/>
    </row>
    <row r="61" spans="1:13" ht="12.75">
      <c r="A61" t="s">
        <v>22</v>
      </c>
      <c r="F61" s="11">
        <f>M61</f>
        <v>1263.65</v>
      </c>
      <c r="J61" s="20"/>
      <c r="K61" s="20"/>
      <c r="L61" s="30" t="s">
        <v>64</v>
      </c>
      <c r="M61" s="33">
        <f>SUM(M37:M60)</f>
        <v>1263.65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0.43</v>
      </c>
      <c r="E64" t="s">
        <v>14</v>
      </c>
      <c r="F64" s="11">
        <f>B64*D64</f>
        <v>2575.786</v>
      </c>
    </row>
    <row r="65" spans="1:6" ht="12.75">
      <c r="A65" s="47" t="s">
        <v>75</v>
      </c>
      <c r="B65" s="47"/>
      <c r="C65" s="47"/>
      <c r="D65" s="54"/>
      <c r="E65" s="47"/>
      <c r="F65" s="54">
        <v>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25215.315428297814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1.17</v>
      </c>
      <c r="E72" t="s">
        <v>14</v>
      </c>
      <c r="F72" s="11">
        <f>B72*D72</f>
        <v>7008.534</v>
      </c>
    </row>
    <row r="73" spans="1:6" ht="12.75">
      <c r="A73" s="4" t="s">
        <v>29</v>
      </c>
      <c r="F73" s="31">
        <f>F69+F72</f>
        <v>8446.181999999999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2.2</v>
      </c>
      <c r="E76" t="s">
        <v>14</v>
      </c>
      <c r="F76" s="11">
        <f>B76*D76</f>
        <v>13178.44</v>
      </c>
    </row>
    <row r="77" spans="1:6" ht="12.75">
      <c r="A77" s="4" t="s">
        <v>31</v>
      </c>
      <c r="F77" s="31">
        <f>SUM(F76)</f>
        <v>13178.44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62808.967428297816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3642.920110841273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70132.60753913909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43952</v>
      </c>
      <c r="C86" s="40">
        <v>104439</v>
      </c>
      <c r="D86" s="43">
        <f>F43</f>
        <v>75159.04</v>
      </c>
      <c r="E86" s="43">
        <f>F84</f>
        <v>70132.60753913909</v>
      </c>
      <c r="F86" s="44">
        <f>C86+D86-E86</f>
        <v>109465.43246086089</v>
      </c>
    </row>
    <row r="88" spans="1:6" ht="13.5" thickBot="1">
      <c r="A88" t="s">
        <v>112</v>
      </c>
      <c r="C88" s="49">
        <v>43952</v>
      </c>
      <c r="D88" s="8" t="s">
        <v>113</v>
      </c>
      <c r="E88" s="49">
        <v>43982</v>
      </c>
      <c r="F88" t="s">
        <v>114</v>
      </c>
    </row>
    <row r="89" spans="1:7" ht="13.5" thickBot="1">
      <c r="A89" t="s">
        <v>115</v>
      </c>
      <c r="F89" s="50">
        <f>E86</f>
        <v>70132.60753913909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2017-08-21T12:53:44Z</cp:lastPrinted>
  <dcterms:created xsi:type="dcterms:W3CDTF">2008-08-18T07:30:19Z</dcterms:created>
  <dcterms:modified xsi:type="dcterms:W3CDTF">2020-08-05T11:25:02Z</dcterms:modified>
  <cp:category/>
  <cp:version/>
  <cp:contentType/>
  <cp:contentStatus/>
</cp:coreProperties>
</file>