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<sst xmlns="http://schemas.openxmlformats.org/spreadsheetml/2006/main" count="186" uniqueCount="156">
  <si>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</si>
  <si>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</si>
  <si>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</si>
  <si>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</si>
  <si>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</si>
  <si>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</si>
  <si>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</si>
  <si>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</si>
  <si>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</si>
  <si>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</si>
  <si>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</si>
  <si>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</si>
  <si>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</si>
  <si>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</si>
  <si>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</si>
  <si>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</si>
  <si>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</si>
  <si>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</si>
  <si>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</si>
  <si>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</si>
  <si>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</si>
  <si>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</si>
  <si>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</si>
  <si>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</si>
  <si>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</si>
  <si>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</si>
  <si>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</si>
  <si>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</si>
  <si>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</si>
  <si>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</si>
  <si>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</si>
  <si>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</si>
  <si>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</si>
  <si>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</si>
  <si>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</si>
  <si>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</si>
  <si>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</si>
  <si>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</si>
  <si>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</si>
  <si>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</si>
  <si>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</si>
  <si>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</si>
  <si>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</si>
  <si>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</si>
  <si>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</si>
  <si>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</si>
  <si>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</si>
  <si>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</si>
  <si>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</si>
  <si>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</si>
  <si>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</si>
  <si>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</si>
  <si>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</si>
  <si>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</si>
  <si>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</si>
  <si>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</si>
  <si>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</si>
  <si>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</si>
  <si>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</si>
  <si>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</si>
  <si>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</si>
  <si>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</si>
  <si>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</si>
  <si>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</si>
  <si>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</si>
  <si>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</si>
  <si>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</si>
  <si>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</si>
  <si>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</si>
  <si>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</si>
  <si>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</si>
  <si>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</si>
  <si>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</si>
  <si>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</si>
  <si>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</si>
  <si>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</si>
  <si>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</si>
  <si>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</si>
  <si>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</si>
  <si>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</si>
  <si>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</si>
  <si>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</si>
  <si>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</si>
  <si>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</si>
  <si>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</si>
  <si>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</si>
  <si>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</si>
  <si>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</si>
  <si>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</si>
  <si>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</si>
  <si>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</si>
  <si>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</si>
  <si>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</si>
  <si>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</si>
  <si>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</si>
  <si>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</si>
  <si>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</si>
  <si>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</si>
  <si>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</si>
  <si>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</si>
  <si>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</si>
  <si>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</si>
  <si>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</si>
  <si>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</si>
  <si>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</si>
  <si>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</si>
  <si>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</si>
  <si>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</si>
  <si>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</si>
  <si>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</si>
  <si>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</si>
  <si>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</si>
  <si>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</si>
  <si>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</si>
  <si>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</si>
  <si>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</si>
  <si>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</si>
  <si>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</si>
  <si>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</si>
  <si>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</si>
  <si>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</si>
  <si>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</si>
  <si>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</si>
  <si>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</si>
  <si>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</si>
  <si>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</si>
  <si>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</si>
  <si>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</si>
  <si>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</si>
  <si>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</si>
  <si>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</si>
  <si>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</si>
  <si>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</si>
  <si>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сентября</t>
  </si>
  <si>
    <t>за   сентябрь  2020 г.</t>
  </si>
  <si>
    <t>ост.на 01.10</t>
  </si>
  <si>
    <t>31.09.2020</t>
  </si>
  <si>
    <t>смена труб д 110 (2мп) т.п.</t>
  </si>
  <si>
    <t>труба д 110</t>
  </si>
  <si>
    <t>2мп</t>
  </si>
  <si>
    <t>трапер 110</t>
  </si>
  <si>
    <t>1шт</t>
  </si>
  <si>
    <t>шпилька</t>
  </si>
  <si>
    <t xml:space="preserve">шайба </t>
  </si>
  <si>
    <t>гайка</t>
  </si>
  <si>
    <t>крепление</t>
  </si>
  <si>
    <t>смена вентиля д 32 (1шт) т.п.</t>
  </si>
  <si>
    <t>вентиль д 32</t>
  </si>
  <si>
    <t>уголок 32</t>
  </si>
  <si>
    <t>муфта комб. 32</t>
  </si>
  <si>
    <t>2шт</t>
  </si>
  <si>
    <t>смена ламп (6шт) п-д3,4</t>
  </si>
  <si>
    <t>лампа</t>
  </si>
  <si>
    <t>6шт</t>
  </si>
  <si>
    <t>смена ламп (17шт) п-д2,1,т.п.</t>
  </si>
  <si>
    <t>17шт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</si>
</sst>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C57" sqref="C5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6.55</v>
      </c>
      <c r="M20" s="33">
        <f>SUM(M6:M19)</f>
        <v>1365.9798894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5">
        <f>0.02*146.9</f>
        <v>2.938</v>
      </c>
      <c r="M24" s="32">
        <f aca="true" t="shared" si="1" ref="M24:M29">L24*160.174*1.302*1.15</f>
        <v>704.6162217276</v>
      </c>
    </row>
    <row r="25" spans="1:13" ht="12.75">
      <c r="A25" t="s">
        <v>106</v>
      </c>
      <c r="J25" s="20">
        <v>2</v>
      </c>
      <c r="K25" s="20" t="s">
        <v>146</v>
      </c>
      <c r="L25" s="25">
        <v>1.03</v>
      </c>
      <c r="M25" s="32">
        <f t="shared" si="1"/>
        <v>247.02338610599998</v>
      </c>
    </row>
    <row r="26" spans="1:13" ht="12.75">
      <c r="A26" t="s">
        <v>107</v>
      </c>
      <c r="J26" s="20">
        <v>3</v>
      </c>
      <c r="K26" s="20" t="s">
        <v>151</v>
      </c>
      <c r="L26" s="45">
        <f>0.06*7.1</f>
        <v>0.426</v>
      </c>
      <c r="M26" s="32">
        <f t="shared" si="1"/>
        <v>102.16695386519999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154</v>
      </c>
      <c r="L27" s="25">
        <f>0.17*7.1</f>
        <v>1.207</v>
      </c>
      <c r="M27" s="32">
        <f t="shared" si="1"/>
        <v>289.4730359514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5.601</v>
      </c>
      <c r="M30" s="33">
        <f>SUM(M24:M29)</f>
        <v>1343.2795976501998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138</v>
      </c>
      <c r="L34" s="25" t="s">
        <v>139</v>
      </c>
      <c r="M34" s="25">
        <f>2*206</f>
        <v>412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140</v>
      </c>
      <c r="L35" s="25" t="s">
        <v>141</v>
      </c>
      <c r="M35" s="25">
        <v>117.8</v>
      </c>
    </row>
    <row r="36" spans="10:13" ht="12.75">
      <c r="J36" s="20">
        <v>3</v>
      </c>
      <c r="K36" s="20" t="s">
        <v>142</v>
      </c>
      <c r="L36" s="25" t="s">
        <v>141</v>
      </c>
      <c r="M36" s="25">
        <v>92.33</v>
      </c>
    </row>
    <row r="37" spans="2:13" ht="12.75">
      <c r="B37" s="1" t="s">
        <v>5</v>
      </c>
      <c r="C37" s="1"/>
      <c r="J37" s="20">
        <v>4</v>
      </c>
      <c r="K37" s="20" t="s">
        <v>143</v>
      </c>
      <c r="L37" s="25" t="s">
        <v>141</v>
      </c>
      <c r="M37" s="25">
        <v>10</v>
      </c>
    </row>
    <row r="38" spans="10:13" ht="12.75">
      <c r="J38" s="20">
        <v>5</v>
      </c>
      <c r="K38" s="20" t="s">
        <v>144</v>
      </c>
      <c r="L38" s="25" t="s">
        <v>141</v>
      </c>
      <c r="M38" s="25">
        <v>24</v>
      </c>
    </row>
    <row r="39" spans="1:13" ht="12.75">
      <c r="A39" s="2" t="s">
        <v>6</v>
      </c>
      <c r="F39" s="11">
        <v>51657.45</v>
      </c>
      <c r="J39" s="20">
        <v>6</v>
      </c>
      <c r="K39" s="20" t="s">
        <v>145</v>
      </c>
      <c r="L39" s="25" t="s">
        <v>141</v>
      </c>
      <c r="M39" s="25">
        <v>58</v>
      </c>
    </row>
    <row r="40" spans="1:13" ht="12.75">
      <c r="A40" t="s">
        <v>7</v>
      </c>
      <c r="F40" s="5">
        <v>50627.62</v>
      </c>
      <c r="J40" s="20">
        <v>7</v>
      </c>
      <c r="K40" s="20" t="s">
        <v>147</v>
      </c>
      <c r="L40" s="25" t="s">
        <v>141</v>
      </c>
      <c r="M40" s="25">
        <v>540</v>
      </c>
    </row>
    <row r="41" spans="2:13" ht="12.75">
      <c r="B41" t="s">
        <v>8</v>
      </c>
      <c r="F41" s="9">
        <f>F40/F39</f>
        <v>0.980064250171079</v>
      </c>
      <c r="J41" s="20">
        <v>8</v>
      </c>
      <c r="K41" s="20" t="s">
        <v>148</v>
      </c>
      <c r="L41" s="25" t="s">
        <v>141</v>
      </c>
      <c r="M41" s="25">
        <v>11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 t="s">
        <v>149</v>
      </c>
      <c r="L42" s="25" t="s">
        <v>150</v>
      </c>
      <c r="M42" s="25">
        <f>2*137</f>
        <v>274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52947.740000000005</v>
      </c>
      <c r="J43" s="20">
        <v>10</v>
      </c>
      <c r="K43" s="20" t="s">
        <v>152</v>
      </c>
      <c r="L43" s="25" t="s">
        <v>153</v>
      </c>
      <c r="M43" s="25">
        <f>6*11.7</f>
        <v>70.19999999999999</v>
      </c>
    </row>
    <row r="44" spans="10:13" ht="12.75">
      <c r="J44" s="20">
        <v>11</v>
      </c>
      <c r="K44" s="20" t="s">
        <v>152</v>
      </c>
      <c r="L44" s="25" t="s">
        <v>155</v>
      </c>
      <c r="M44" s="25">
        <f>17*11.7</f>
        <v>198.89999999999998</v>
      </c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/>
      <c r="K48" s="20"/>
      <c r="L48" s="30" t="s">
        <v>64</v>
      </c>
      <c r="M48" s="33">
        <f>SUM(M34:M47)</f>
        <v>1808.23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11844.97104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295302</v>
      </c>
      <c r="D57">
        <v>224780.8</v>
      </c>
      <c r="E57">
        <v>3473</v>
      </c>
      <c r="F57" s="34">
        <f>C57/D57*E57</f>
        <v>4562.5954085046415</v>
      </c>
    </row>
    <row r="58" spans="1:6" ht="12.75">
      <c r="A58" t="s">
        <v>20</v>
      </c>
      <c r="F58" s="34">
        <f>M20</f>
        <v>1365.9798894</v>
      </c>
    </row>
    <row r="59" spans="1:6" ht="12.75">
      <c r="A59" t="s">
        <v>21</v>
      </c>
      <c r="F59" s="11">
        <f>M30</f>
        <v>1343.2795976501998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M48</f>
        <v>1808.23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0.43</v>
      </c>
      <c r="E64" t="s">
        <v>14</v>
      </c>
      <c r="F64" s="11">
        <f>B64*D64</f>
        <v>1493.3899999999999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10573.47489555484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1.06</v>
      </c>
      <c r="E72" t="s">
        <v>14</v>
      </c>
      <c r="F72" s="11">
        <f>B72*D72</f>
        <v>3681.38</v>
      </c>
    </row>
    <row r="73" spans="1:6" ht="12.75">
      <c r="A73" s="4" t="s">
        <v>29</v>
      </c>
      <c r="F73" s="31">
        <f>F69+F72</f>
        <v>4514.9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2.58</v>
      </c>
      <c r="E76" t="s">
        <v>14</v>
      </c>
      <c r="F76" s="11">
        <f>B76*D76</f>
        <v>8960.34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8960.34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36369.835935554845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2109.450484262181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2016.47+385.12</f>
        <v>2401.59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43984.596419817026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44075</v>
      </c>
      <c r="C86" s="39">
        <v>-352113</v>
      </c>
      <c r="D86" s="42">
        <f>F43</f>
        <v>52947.740000000005</v>
      </c>
      <c r="E86" s="42">
        <f>F84</f>
        <v>43984.596419817026</v>
      </c>
      <c r="F86" s="43">
        <f>C86+D86-E86</f>
        <v>-343149.856419817</v>
      </c>
    </row>
    <row r="88" spans="1:6" ht="13.5" thickBot="1">
      <c r="A88" t="s">
        <v>111</v>
      </c>
      <c r="C88" s="48">
        <v>44075</v>
      </c>
      <c r="D88" s="8" t="s">
        <v>112</v>
      </c>
      <c r="E88" s="48" t="s">
        <v>136</v>
      </c>
      <c r="F88" t="s">
        <v>113</v>
      </c>
    </row>
    <row r="89" spans="1:7" ht="13.5" thickBot="1">
      <c r="A89" t="s">
        <v>114</v>
      </c>
      <c r="F89" s="49">
        <f>E86</f>
        <v>43984.596419817026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2020-09-12T14:13:09Z</cp:lastPrinted>
  <dcterms:created xsi:type="dcterms:W3CDTF">2008-08-18T07:30:19Z</dcterms:created>
  <dcterms:modified xsi:type="dcterms:W3CDTF">2021-01-22T11:19:35Z</dcterms:modified>
  <cp:category/>
  <cp:version/>
  <cp:contentType/>
  <cp:contentStatus/>
</cp:coreProperties>
</file>