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<sst xmlns="http://schemas.openxmlformats.org/spreadsheetml/2006/main" count="195" uniqueCount="168">
  <si>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</si>
  <si>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</si>
  <si>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</si>
  <si>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</si>
  <si>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</si>
  <si>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</si>
  <si>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</si>
  <si>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</si>
  <si>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</si>
  <si>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</si>
  <si>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</si>
  <si>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</si>
  <si>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</si>
  <si>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</si>
  <si>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</si>
  <si>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</si>
  <si>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</si>
  <si>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</si>
  <si>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</si>
  <si>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</si>
  <si>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</si>
  <si>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</si>
  <si>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</si>
  <si>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</si>
  <si>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</si>
  <si>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</si>
  <si>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</si>
  <si>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</si>
  <si>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</si>
  <si>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</si>
  <si>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</si>
  <si>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</si>
  <si>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</si>
  <si>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</si>
  <si>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</si>
  <si>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</si>
  <si>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</si>
  <si>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</si>
  <si>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</si>
  <si>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</si>
  <si>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</si>
  <si>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</si>
  <si>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</si>
  <si>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</si>
  <si>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</si>
  <si>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</si>
  <si>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</si>
  <si>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</si>
  <si>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</si>
  <si>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</si>
  <si>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</si>
  <si>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</si>
  <si>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</si>
  <si>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</si>
  <si>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</si>
  <si>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</si>
  <si>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</si>
  <si>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</si>
  <si>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</si>
  <si>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</si>
  <si>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</si>
  <si>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</si>
  <si>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</si>
  <si>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</si>
  <si>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</si>
  <si>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</si>
  <si>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</si>
  <si>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</si>
  <si>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</si>
  <si>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</si>
  <si>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</si>
  <si>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</si>
  <si>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</si>
  <si>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</si>
  <si>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</si>
  <si>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</si>
  <si>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</si>
  <si>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</si>
  <si>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</si>
  <si>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</si>
  <si>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</si>
  <si>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</si>
  <si>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</si>
  <si>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</si>
  <si>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</si>
  <si>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</si>
  <si>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</si>
  <si>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</si>
  <si>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</si>
  <si>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</si>
  <si>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</si>
  <si>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</si>
  <si>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</si>
  <si>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</si>
  <si>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</si>
  <si>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</si>
  <si>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</si>
  <si>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</si>
  <si>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</si>
  <si>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</si>
  <si>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</si>
  <si>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</si>
  <si>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</si>
  <si>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</si>
  <si>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</si>
  <si>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</si>
  <si>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</si>
  <si>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</si>
  <si>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</si>
  <si>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</si>
  <si>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</si>
  <si>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</si>
  <si>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</si>
  <si>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</si>
  <si>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</si>
  <si>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</si>
  <si>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</si>
  <si>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</si>
  <si>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</si>
  <si>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</si>
  <si>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</si>
  <si>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</si>
  <si>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</si>
  <si>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</si>
  <si>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</si>
  <si>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</si>
  <si>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</si>
  <si>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</si>
  <si>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</si>
  <si>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</si>
  <si>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</si>
  <si>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</si>
  <si>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ноября</t>
  </si>
  <si>
    <t>за   ноябрь  2020 г.</t>
  </si>
  <si>
    <t>ост.на 01.12</t>
  </si>
  <si>
    <t>вышка</t>
  </si>
  <si>
    <t>3ч.</t>
  </si>
  <si>
    <t>смена труб д 20 п.пр. (4мп) кв.53</t>
  </si>
  <si>
    <t>труба д 20</t>
  </si>
  <si>
    <t>4мп</t>
  </si>
  <si>
    <t>муфта комб. 20</t>
  </si>
  <si>
    <t>2шт</t>
  </si>
  <si>
    <t>уголок 20</t>
  </si>
  <si>
    <t>5шт</t>
  </si>
  <si>
    <t>тройник 32</t>
  </si>
  <si>
    <t>1шт</t>
  </si>
  <si>
    <t>муфта паечная 20</t>
  </si>
  <si>
    <t>прочистка канализации п-д1</t>
  </si>
  <si>
    <t>установка хомута п-д1</t>
  </si>
  <si>
    <t>хомут</t>
  </si>
  <si>
    <t>ремонт штукатурки</t>
  </si>
  <si>
    <t>штукатурка севенир</t>
  </si>
  <si>
    <t>200кг</t>
  </si>
  <si>
    <t>остекление (3м2) п-д3</t>
  </si>
  <si>
    <t>стекло</t>
  </si>
  <si>
    <t>3м2</t>
  </si>
  <si>
    <t>ремонт вытяжки</t>
  </si>
  <si>
    <t>хомут 110</t>
  </si>
  <si>
    <t>8шт</t>
  </si>
  <si>
    <t>4шт</t>
  </si>
  <si>
    <t>труба л 110 пвх 2мп</t>
  </si>
  <si>
    <t>отвод 110</t>
  </si>
  <si>
    <t>тройник 110 пвх</t>
  </si>
  <si>
    <t>смесь штукат.</t>
  </si>
  <si>
    <t>5кг</t>
  </si>
  <si>
    <t>смена ламп (14шт)</t>
  </si>
  <si>
    <t>лампа</t>
  </si>
  <si>
    <t>14шт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</si>
</sst>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M57" sqref="M57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11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30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0</v>
      </c>
      <c r="M17" s="44">
        <f t="shared" si="0"/>
        <v>0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1.85</v>
      </c>
      <c r="M20" s="33">
        <f>SUM(M6:M19)</f>
        <v>385.81111380000004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137</v>
      </c>
      <c r="L24" s="44">
        <f>0.04*224.9</f>
        <v>8.996</v>
      </c>
      <c r="M24" s="32">
        <f>L24*160.174*1.302*1.15</f>
        <v>2157.4974576792</v>
      </c>
    </row>
    <row r="25" spans="1:13" ht="12.75">
      <c r="A25" t="s">
        <v>105</v>
      </c>
      <c r="J25" s="20">
        <v>2</v>
      </c>
      <c r="K25" s="20" t="s">
        <v>147</v>
      </c>
      <c r="L25" s="44">
        <v>4.83</v>
      </c>
      <c r="M25" s="32">
        <f aca="true" t="shared" si="1" ref="M25:M37">L25*160.174*1.302*1.15</f>
        <v>1158.371800866</v>
      </c>
    </row>
    <row r="26" spans="1:13" ht="12.75">
      <c r="A26" t="s">
        <v>106</v>
      </c>
      <c r="J26" s="20">
        <v>3</v>
      </c>
      <c r="K26" s="20" t="s">
        <v>148</v>
      </c>
      <c r="L26" s="44">
        <v>1.5</v>
      </c>
      <c r="M26" s="32">
        <f t="shared" si="1"/>
        <v>359.7427953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150</v>
      </c>
      <c r="L27" s="44">
        <v>10.42</v>
      </c>
      <c r="M27" s="32">
        <f t="shared" si="1"/>
        <v>2499.013284684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f>0.03*310.9</f>
        <v>9.326999999999998</v>
      </c>
      <c r="M28" s="32">
        <f t="shared" si="1"/>
        <v>2236.8807011753997</v>
      </c>
    </row>
    <row r="29" spans="10:13" ht="12.75">
      <c r="J29" s="20">
        <v>6</v>
      </c>
      <c r="K29" s="20" t="s">
        <v>156</v>
      </c>
      <c r="L29" s="25">
        <v>11.44</v>
      </c>
      <c r="M29" s="32">
        <f t="shared" si="1"/>
        <v>2743.6383854879996</v>
      </c>
    </row>
    <row r="30" spans="2:13" ht="12.75">
      <c r="B30" t="s">
        <v>0</v>
      </c>
      <c r="J30" s="20">
        <v>7</v>
      </c>
      <c r="K30" s="20" t="s">
        <v>165</v>
      </c>
      <c r="L30" s="25">
        <f>0.14*7.1</f>
        <v>0.994</v>
      </c>
      <c r="M30" s="32">
        <f t="shared" si="1"/>
        <v>238.3895590188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47.507</v>
      </c>
      <c r="M38" s="33">
        <f>SUM(M24:M37)</f>
        <v>11393.5339842114</v>
      </c>
    </row>
    <row r="39" spans="1:11" ht="12.75">
      <c r="A39" s="2" t="s">
        <v>6</v>
      </c>
      <c r="F39" s="11">
        <v>42421.5</v>
      </c>
      <c r="K39" s="1" t="s">
        <v>62</v>
      </c>
    </row>
    <row r="40" spans="1:13" ht="12.75">
      <c r="A40" t="s">
        <v>7</v>
      </c>
      <c r="F40" s="5">
        <v>44828.67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1.0567441038152823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250+400+250+(40.9*15)+105</f>
        <v>1618.5</v>
      </c>
      <c r="J42" s="20">
        <v>1</v>
      </c>
      <c r="K42" s="20" t="s">
        <v>135</v>
      </c>
      <c r="L42" s="25" t="s">
        <v>136</v>
      </c>
      <c r="M42" s="44">
        <f>3*1300</f>
        <v>3900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46447.17</v>
      </c>
      <c r="J43" s="20">
        <v>2</v>
      </c>
      <c r="K43" s="20" t="s">
        <v>138</v>
      </c>
      <c r="L43" s="25" t="s">
        <v>139</v>
      </c>
      <c r="M43" s="25">
        <f>4*58</f>
        <v>232</v>
      </c>
    </row>
    <row r="44" spans="10:13" ht="12.75">
      <c r="J44" s="20">
        <v>3</v>
      </c>
      <c r="K44" s="20" t="s">
        <v>140</v>
      </c>
      <c r="L44" s="25" t="s">
        <v>141</v>
      </c>
      <c r="M44" s="25">
        <f>2*81.43</f>
        <v>162.86</v>
      </c>
    </row>
    <row r="45" spans="2:13" ht="12.75">
      <c r="B45" s="1" t="s">
        <v>10</v>
      </c>
      <c r="C45" s="1"/>
      <c r="J45" s="20">
        <v>4</v>
      </c>
      <c r="K45" s="20" t="s">
        <v>142</v>
      </c>
      <c r="L45" s="25" t="s">
        <v>143</v>
      </c>
      <c r="M45" s="25">
        <f>5*4</f>
        <v>20</v>
      </c>
    </row>
    <row r="46" spans="10:13" ht="12.75">
      <c r="J46" s="20">
        <v>5</v>
      </c>
      <c r="K46" s="20" t="s">
        <v>144</v>
      </c>
      <c r="L46" s="25" t="s">
        <v>145</v>
      </c>
      <c r="M46" s="25">
        <v>18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146</v>
      </c>
      <c r="L47" s="25" t="s">
        <v>145</v>
      </c>
      <c r="M47" s="25">
        <v>3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 t="s">
        <v>149</v>
      </c>
      <c r="L48" s="25" t="s">
        <v>145</v>
      </c>
      <c r="M48" s="25">
        <v>425</v>
      </c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 t="s">
        <v>151</v>
      </c>
      <c r="L49" s="25" t="s">
        <v>152</v>
      </c>
      <c r="M49" s="25">
        <f>200*21.58</f>
        <v>4316</v>
      </c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 t="s">
        <v>154</v>
      </c>
      <c r="L50" s="25" t="s">
        <v>155</v>
      </c>
      <c r="M50" s="25">
        <f>3*281.94</f>
        <v>845.8199999999999</v>
      </c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10647.131040000002</v>
      </c>
      <c r="J51" s="20">
        <v>10</v>
      </c>
      <c r="K51" s="20" t="s">
        <v>157</v>
      </c>
      <c r="L51" s="25" t="s">
        <v>158</v>
      </c>
      <c r="M51" s="25">
        <f>8*2.8</f>
        <v>22.4</v>
      </c>
    </row>
    <row r="52" spans="1:13" ht="12.75">
      <c r="A52" s="4" t="s">
        <v>16</v>
      </c>
      <c r="J52" s="20">
        <v>11</v>
      </c>
      <c r="K52" s="20" t="s">
        <v>160</v>
      </c>
      <c r="L52" s="25" t="s">
        <v>159</v>
      </c>
      <c r="M52" s="25">
        <f>4*340</f>
        <v>1360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 t="s">
        <v>161</v>
      </c>
      <c r="L53" s="25" t="s">
        <v>159</v>
      </c>
      <c r="M53" s="25">
        <f>4*49</f>
        <v>196</v>
      </c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 t="s">
        <v>162</v>
      </c>
      <c r="L54" s="25" t="s">
        <v>145</v>
      </c>
      <c r="M54" s="25">
        <v>139</v>
      </c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 t="s">
        <v>163</v>
      </c>
      <c r="L55" s="25" t="s">
        <v>164</v>
      </c>
      <c r="M55" s="25">
        <f>5*21.58</f>
        <v>107.89999999999999</v>
      </c>
    </row>
    <row r="56" spans="1:13" ht="12.75">
      <c r="A56" s="4" t="s">
        <v>18</v>
      </c>
      <c r="B56" s="4"/>
      <c r="J56" s="20">
        <v>15</v>
      </c>
      <c r="K56" s="20" t="s">
        <v>166</v>
      </c>
      <c r="L56" s="25" t="s">
        <v>167</v>
      </c>
      <c r="M56" s="25">
        <f>14*11.6</f>
        <v>162.4</v>
      </c>
    </row>
    <row r="57" spans="1:13" ht="12.75">
      <c r="A57" t="s">
        <v>19</v>
      </c>
      <c r="C57" s="45">
        <v>294051</v>
      </c>
      <c r="D57">
        <v>224780.6</v>
      </c>
      <c r="E57">
        <v>2803</v>
      </c>
      <c r="F57" s="34">
        <f>C57/D57*E57</f>
        <v>3666.7975483649393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385.81111380000004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11393.5339842114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11910.38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0.28</v>
      </c>
      <c r="E64" t="s">
        <v>14</v>
      </c>
      <c r="F64" s="11">
        <f>B64*D64</f>
        <v>784.84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28141.36264637634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11910.38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1.21</v>
      </c>
      <c r="E71" t="s">
        <v>14</v>
      </c>
      <c r="F71" s="11">
        <f>B71*D71</f>
        <v>3391.63</v>
      </c>
    </row>
    <row r="72" spans="1:6" ht="12.75">
      <c r="A72" s="4" t="s">
        <v>29</v>
      </c>
      <c r="F72" s="31">
        <f>F68+F71</f>
        <v>4064.3500000000004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2.52</v>
      </c>
      <c r="E75" t="s">
        <v>14</v>
      </c>
      <c r="F75" s="11">
        <f>B75*D75</f>
        <v>7063.56</v>
      </c>
    </row>
    <row r="76" spans="1:6" ht="12.75">
      <c r="A76" s="4" t="s">
        <v>32</v>
      </c>
      <c r="F76" s="8">
        <f>SUM(F75)</f>
        <v>7063.56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49916.40368637634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2202.46+419.7</f>
        <v>2622.16</v>
      </c>
    </row>
    <row r="83" spans="1:6" ht="15">
      <c r="A83" s="12" t="s">
        <v>35</v>
      </c>
      <c r="B83" s="12"/>
      <c r="C83" s="12"/>
      <c r="D83" s="12"/>
      <c r="E83" s="12"/>
      <c r="F83" s="41">
        <f>F78+F79+F80+F81+F82</f>
        <v>54958.16368637634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44501</v>
      </c>
      <c r="C85" s="39">
        <v>-958817</v>
      </c>
      <c r="D85" s="42">
        <f>F43</f>
        <v>46447.17</v>
      </c>
      <c r="E85" s="42">
        <f>F83</f>
        <v>54958.16368637634</v>
      </c>
      <c r="F85" s="43">
        <f>C85+D85-E85</f>
        <v>-967327.9936863763</v>
      </c>
    </row>
    <row r="87" spans="1:6" ht="13.5" thickBot="1">
      <c r="A87" t="s">
        <v>110</v>
      </c>
      <c r="C87" s="47">
        <v>44136</v>
      </c>
      <c r="D87" s="8" t="s">
        <v>111</v>
      </c>
      <c r="E87" s="47">
        <v>44165</v>
      </c>
      <c r="F87" t="s">
        <v>112</v>
      </c>
    </row>
    <row r="88" spans="1:7" ht="13.5" thickBot="1">
      <c r="A88" t="s">
        <v>113</v>
      </c>
      <c r="F88" s="48">
        <f>E85</f>
        <v>54958.16368637634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2020-09-12T14:11:00Z</cp:lastPrinted>
  <dcterms:created xsi:type="dcterms:W3CDTF">2008-08-18T07:30:19Z</dcterms:created>
  <dcterms:modified xsi:type="dcterms:W3CDTF">2021-03-12T10:09:19Z</dcterms:modified>
  <cp:category/>
  <cp:version/>
  <cp:contentType/>
  <cp:contentStatus/>
</cp:coreProperties>
</file>