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<sst xmlns="http://schemas.openxmlformats.org/spreadsheetml/2006/main" count="171" uniqueCount="148">
  <si>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</si>
  <si>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</si>
  <si>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</si>
  <si>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</si>
  <si>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</si>
  <si>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</si>
  <si>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</si>
  <si>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</si>
  <si>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</si>
  <si>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</si>
  <si>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</si>
  <si>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</si>
  <si>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</si>
  <si>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</si>
  <si>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</si>
  <si>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</si>
  <si>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</si>
  <si>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</si>
  <si>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</si>
  <si>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</si>
  <si>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</si>
  <si>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</si>
  <si>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</si>
  <si>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</si>
  <si>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</si>
  <si>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</si>
  <si>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</si>
  <si>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</si>
  <si>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</si>
  <si>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</si>
  <si>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</si>
  <si>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</si>
  <si>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</si>
  <si>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</si>
  <si>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</si>
  <si>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</si>
  <si>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</si>
  <si>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</si>
  <si>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</si>
  <si>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</si>
  <si>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</si>
  <si>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</si>
  <si>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</si>
  <si>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</si>
  <si>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</si>
  <si>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</si>
  <si>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</si>
  <si>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</si>
  <si>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</si>
  <si>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</si>
  <si>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</si>
  <si>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</si>
  <si>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</si>
  <si>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</si>
  <si>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</si>
  <si>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</si>
  <si>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</si>
  <si>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</si>
  <si>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</si>
  <si>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</si>
  <si>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</si>
  <si>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</si>
  <si>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</si>
  <si>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</si>
  <si>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</si>
  <si>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</si>
  <si>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</si>
  <si>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</si>
  <si>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</si>
  <si>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</si>
  <si>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</si>
  <si>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</si>
  <si>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</si>
  <si>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</si>
  <si>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</si>
  <si>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</si>
  <si>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</si>
  <si>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</si>
  <si>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</si>
  <si>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</si>
  <si>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</si>
  <si>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</si>
  <si>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</si>
  <si>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</si>
  <si>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</si>
  <si>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</si>
  <si>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</si>
  <si>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</si>
  <si>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</si>
  <si>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</si>
  <si>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</si>
  <si>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</si>
  <si>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</si>
  <si>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</si>
  <si>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</si>
  <si>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</si>
  <si>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</si>
  <si>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</si>
  <si>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</si>
  <si>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</si>
  <si>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</si>
  <si>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</si>
  <si>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</si>
  <si>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</si>
  <si>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</si>
  <si>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</si>
  <si>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</si>
  <si>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</si>
  <si>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</si>
  <si>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</si>
  <si>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</si>
  <si>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</si>
  <si>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</si>
  <si>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</si>
  <si>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</si>
  <si>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</si>
  <si>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</si>
  <si>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</si>
  <si>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</si>
  <si>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</si>
  <si>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</si>
  <si>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</si>
  <si>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</si>
  <si>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</si>
  <si>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</si>
  <si>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</si>
  <si>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</si>
  <si>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</si>
  <si>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</si>
  <si>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</si>
  <si>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</si>
  <si>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2020г.</t>
  </si>
  <si>
    <t>февраля</t>
  </si>
  <si>
    <t>за   февраль  2020 г.</t>
  </si>
  <si>
    <t>ост.на 01.03</t>
  </si>
  <si>
    <t>прочистка канализации</t>
  </si>
  <si>
    <t>ремонт эл.щита п-д2</t>
  </si>
  <si>
    <t>провод</t>
  </si>
  <si>
    <t>2мп</t>
  </si>
  <si>
    <t>зажим</t>
  </si>
  <si>
    <t>4шт</t>
  </si>
  <si>
    <t>АВ (16)</t>
  </si>
  <si>
    <t>3шт</t>
  </si>
  <si>
    <t>АВ (25)</t>
  </si>
  <si>
    <t>1шт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</si>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</sst>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50390625" style="0" customWidth="1"/>
    <col min="3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2</v>
      </c>
      <c r="K2" s="5" t="s">
        <v>133</v>
      </c>
    </row>
    <row r="3" spans="1:13" ht="12.75">
      <c r="A3" t="s">
        <v>85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29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1">
        <f>L6*126.87*1.302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51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1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1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1">
        <f t="shared" si="0"/>
        <v>822.6200052000002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1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1">
        <f t="shared" si="0"/>
        <v>825.9237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1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1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2.49</v>
      </c>
      <c r="M16" s="51">
        <f t="shared" si="0"/>
        <v>411.3100026000001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1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1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1">
        <f t="shared" si="0"/>
        <v>82.59237</v>
      </c>
    </row>
    <row r="20" spans="1:13" ht="12.75">
      <c r="A20" t="s">
        <v>101</v>
      </c>
      <c r="J20" s="20"/>
      <c r="K20" s="27" t="s">
        <v>56</v>
      </c>
      <c r="L20" s="28">
        <f>SUM(L6:L19)</f>
        <v>12.97</v>
      </c>
      <c r="M20" s="32">
        <f>SUM(M6:M19)</f>
        <v>2142.4460778000002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25">
        <v>9.66</v>
      </c>
      <c r="M24" s="50">
        <f aca="true" t="shared" si="1" ref="M24:M34">L24*126.87*1.302*1.15</f>
        <v>1835.03727666</v>
      </c>
    </row>
    <row r="25" spans="1:13" ht="12.75">
      <c r="A25" t="s">
        <v>105</v>
      </c>
      <c r="J25" s="20">
        <v>2</v>
      </c>
      <c r="K25" s="48" t="s">
        <v>136</v>
      </c>
      <c r="L25" s="56">
        <v>4.83</v>
      </c>
      <c r="M25" s="50">
        <f t="shared" si="1"/>
        <v>917.51863833</v>
      </c>
    </row>
    <row r="26" spans="1:13" ht="12.75">
      <c r="A26" t="s">
        <v>106</v>
      </c>
      <c r="J26" s="20">
        <v>3</v>
      </c>
      <c r="K26" s="20" t="s">
        <v>145</v>
      </c>
      <c r="L26" s="51">
        <f>0.06*7.1</f>
        <v>0.426</v>
      </c>
      <c r="M26" s="50">
        <f t="shared" si="1"/>
        <v>80.92400412599999</v>
      </c>
    </row>
    <row r="27" spans="1:13" ht="12.75">
      <c r="A27" s="53" t="s">
        <v>107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50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14.916</v>
      </c>
      <c r="M35" s="32">
        <f>SUM(M24:M34)</f>
        <v>2833.479919116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137</v>
      </c>
      <c r="L39" s="49" t="s">
        <v>138</v>
      </c>
      <c r="M39" s="49">
        <f>2*27.82</f>
        <v>55.64</v>
      </c>
    </row>
    <row r="40" spans="1:13" ht="12.75">
      <c r="A40" s="2" t="s">
        <v>6</v>
      </c>
      <c r="F40" s="11">
        <v>66708.14</v>
      </c>
      <c r="J40" s="20">
        <v>2</v>
      </c>
      <c r="K40" s="20" t="s">
        <v>139</v>
      </c>
      <c r="L40" s="25" t="s">
        <v>140</v>
      </c>
      <c r="M40" s="25">
        <f>4*129.08</f>
        <v>516.32</v>
      </c>
    </row>
    <row r="41" spans="1:13" ht="12.75">
      <c r="A41" t="s">
        <v>7</v>
      </c>
      <c r="F41" s="5">
        <v>62616.4</v>
      </c>
      <c r="J41" s="20">
        <v>3</v>
      </c>
      <c r="K41" s="20" t="s">
        <v>141</v>
      </c>
      <c r="L41" s="25" t="s">
        <v>142</v>
      </c>
      <c r="M41" s="25">
        <f>3*92.14</f>
        <v>276.42</v>
      </c>
    </row>
    <row r="42" spans="2:13" ht="12.75">
      <c r="B42" t="s">
        <v>8</v>
      </c>
      <c r="F42" s="9">
        <f>F41/F40</f>
        <v>0.9386620583335108</v>
      </c>
      <c r="J42" s="20">
        <v>4</v>
      </c>
      <c r="K42" s="20" t="s">
        <v>143</v>
      </c>
      <c r="L42" s="25" t="s">
        <v>144</v>
      </c>
      <c r="M42" s="25">
        <v>92.21</v>
      </c>
    </row>
    <row r="43" spans="1:13" ht="12.75">
      <c r="A43" t="s">
        <v>130</v>
      </c>
      <c r="F43" s="5">
        <f>250+800+250+105</f>
        <v>1405</v>
      </c>
      <c r="J43" s="20">
        <v>5</v>
      </c>
      <c r="K43" s="20" t="s">
        <v>146</v>
      </c>
      <c r="L43" s="25" t="s">
        <v>147</v>
      </c>
      <c r="M43" s="25">
        <f>6*13.21</f>
        <v>79.26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64021.4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6990*1.302</f>
        <v>9100.98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5120*1.302</f>
        <v>6666.24</v>
      </c>
      <c r="J50" s="20">
        <v>12</v>
      </c>
      <c r="K50" s="20"/>
      <c r="L50" s="25"/>
      <c r="M50" s="25"/>
    </row>
    <row r="51" spans="1:13" ht="12.75">
      <c r="A51" s="61" t="s">
        <v>82</v>
      </c>
      <c r="B51" s="52"/>
      <c r="C51" s="52"/>
      <c r="D51" s="52"/>
      <c r="E51" s="62">
        <v>0</v>
      </c>
      <c r="F51" s="63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15767.22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1019.8500000000001</v>
      </c>
    </row>
    <row r="54" spans="1:6" ht="12.75">
      <c r="A54" t="s">
        <v>73</v>
      </c>
      <c r="C54" s="13"/>
      <c r="D54" s="43">
        <v>0</v>
      </c>
      <c r="E54" s="13" t="s">
        <v>14</v>
      </c>
      <c r="F54" s="11">
        <f>E33*D54</f>
        <v>0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2">
        <v>224982</v>
      </c>
      <c r="D58">
        <v>229360</v>
      </c>
      <c r="E58">
        <v>4476.6</v>
      </c>
      <c r="F58" s="33">
        <f>C58/D58*E58</f>
        <v>4391.151121381235</v>
      </c>
    </row>
    <row r="59" spans="1:6" ht="12.75">
      <c r="A59" t="s">
        <v>19</v>
      </c>
      <c r="F59" s="33">
        <f>M20</f>
        <v>2142.4460778000002</v>
      </c>
    </row>
    <row r="60" spans="1:6" ht="12.75">
      <c r="A60" t="s">
        <v>20</v>
      </c>
      <c r="F60" s="11">
        <f>M35</f>
        <v>2833.479919116</v>
      </c>
    </row>
    <row r="61" spans="1:6" ht="12.75">
      <c r="A61" t="s">
        <v>70</v>
      </c>
      <c r="F61" s="5">
        <f>1*600*1.302</f>
        <v>781.2</v>
      </c>
    </row>
    <row r="62" spans="1:6" ht="12.75">
      <c r="A62" t="s">
        <v>21</v>
      </c>
      <c r="F62" s="11">
        <f>M53</f>
        <v>1019.8500000000001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0.19</v>
      </c>
      <c r="E65" t="s">
        <v>14</v>
      </c>
      <c r="F65" s="11">
        <f>B65*D65</f>
        <v>850.5540000000001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52" t="s">
        <v>83</v>
      </c>
      <c r="B67" s="52"/>
      <c r="C67" s="52"/>
      <c r="D67" s="63">
        <v>0</v>
      </c>
      <c r="E67" s="52"/>
      <c r="F67" s="63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12018.681118297236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0.23</v>
      </c>
      <c r="E70" t="s">
        <v>14</v>
      </c>
      <c r="F70" s="11">
        <f>B70*D70</f>
        <v>1029.6180000000002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</v>
      </c>
      <c r="E73" t="s">
        <v>14</v>
      </c>
      <c r="F73" s="11">
        <f>B73*D73</f>
        <v>4476.6</v>
      </c>
    </row>
    <row r="74" spans="1:6" ht="12.75">
      <c r="A74" s="4" t="s">
        <v>28</v>
      </c>
      <c r="F74" s="31">
        <f>F70+F73</f>
        <v>5506.218000000001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2.23</v>
      </c>
      <c r="E77" t="s">
        <v>14</v>
      </c>
      <c r="F77" s="11">
        <f>B77*D77</f>
        <v>9982.818000000001</v>
      </c>
    </row>
    <row r="78" spans="1:6" ht="12.75">
      <c r="A78" s="4" t="s">
        <v>30</v>
      </c>
      <c r="F78" s="31">
        <f>SUM(F77)</f>
        <v>9982.818000000001</v>
      </c>
    </row>
    <row r="79" spans="1:6" ht="12.75">
      <c r="A79" s="64" t="s">
        <v>76</v>
      </c>
      <c r="B79" s="52"/>
      <c r="C79" s="52"/>
      <c r="D79" s="62">
        <v>0</v>
      </c>
      <c r="E79" s="52"/>
      <c r="F79" s="65">
        <f>D79*E33</f>
        <v>0</v>
      </c>
    </row>
    <row r="80" spans="1:6" ht="12.75">
      <c r="A80" s="1" t="s">
        <v>31</v>
      </c>
      <c r="B80" s="1"/>
      <c r="F80" s="31">
        <f>F52+F56+F68+F74+F78+F79</f>
        <v>43274.93711829724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2509.9463528612396</v>
      </c>
      <c r="I81" s="7"/>
    </row>
    <row r="82" spans="1:9" ht="12.75">
      <c r="A82" s="1"/>
      <c r="B82" s="34" t="s">
        <v>127</v>
      </c>
      <c r="C82" s="34"/>
      <c r="D82" s="1"/>
      <c r="E82" s="58"/>
      <c r="F82" s="59">
        <v>2267.8</v>
      </c>
      <c r="I82" s="7"/>
    </row>
    <row r="83" spans="1:9" ht="12.75">
      <c r="A83" s="1"/>
      <c r="B83" s="34" t="s">
        <v>128</v>
      </c>
      <c r="C83" s="34"/>
      <c r="D83" s="1"/>
      <c r="E83" s="58"/>
      <c r="F83" s="60">
        <v>0</v>
      </c>
      <c r="I83" s="7"/>
    </row>
    <row r="84" spans="1:9" ht="12.75">
      <c r="A84" s="1"/>
      <c r="B84" s="34" t="s">
        <v>129</v>
      </c>
      <c r="C84" s="34"/>
      <c r="D84" s="1"/>
      <c r="E84" s="58"/>
      <c r="F84" s="59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0">
        <f>F80+F81+F82+F83+F84</f>
        <v>48052.68347115848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134</v>
      </c>
    </row>
    <row r="87" spans="1:6" ht="12.75">
      <c r="A87" s="13"/>
      <c r="B87" s="37">
        <v>43862</v>
      </c>
      <c r="C87" s="38">
        <v>3068</v>
      </c>
      <c r="D87" s="41">
        <f>F44</f>
        <v>64021.4</v>
      </c>
      <c r="E87" s="41">
        <f>F85</f>
        <v>48052.68347115848</v>
      </c>
      <c r="F87" s="42">
        <f>C87+D87-E87</f>
        <v>19036.716528841513</v>
      </c>
    </row>
    <row r="89" spans="1:6" ht="13.5" thickBot="1">
      <c r="A89" t="s">
        <v>111</v>
      </c>
      <c r="C89" s="54">
        <v>43862</v>
      </c>
      <c r="D89" s="8" t="s">
        <v>112</v>
      </c>
      <c r="E89" s="54">
        <v>43890</v>
      </c>
      <c r="F89" t="s">
        <v>113</v>
      </c>
    </row>
    <row r="90" spans="1:7" ht="13.5" thickBot="1">
      <c r="A90" t="s">
        <v>114</v>
      </c>
      <c r="F90" s="55">
        <f>E87</f>
        <v>48052.68347115848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2017-08-21T14:16:15Z</cp:lastPrinted>
  <dcterms:created xsi:type="dcterms:W3CDTF">2008-08-18T07:30:19Z</dcterms:created>
  <dcterms:modified xsi:type="dcterms:W3CDTF">2020-05-13T12:34:05Z</dcterms:modified>
  <cp:category/>
  <cp:version/>
  <cp:contentType/>
  <cp:contentStatus/>
</cp:coreProperties>
</file>