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<sst xmlns="http://schemas.openxmlformats.org/spreadsheetml/2006/main" count="181" uniqueCount="155">
  <si>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</si>
  <si>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</si>
  <si>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</si>
  <si>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</si>
  <si>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</si>
  <si>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</si>
  <si>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</si>
  <si>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</si>
  <si>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</si>
  <si>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</si>
  <si>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</si>
  <si>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</si>
  <si>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</si>
  <si>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</si>
  <si>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</si>
  <si>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</si>
  <si>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</si>
  <si>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</si>
  <si>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</si>
  <si>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</si>
  <si>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</si>
  <si>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</si>
  <si>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</si>
  <si>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</si>
  <si>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</si>
  <si>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</si>
  <si>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</si>
  <si>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</si>
  <si>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</si>
  <si>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</si>
  <si>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</si>
  <si>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</si>
  <si>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</si>
  <si>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</si>
  <si>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</si>
  <si>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</si>
  <si>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</si>
  <si>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</si>
  <si>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</si>
  <si>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</si>
  <si>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</si>
  <si>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</si>
  <si>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</si>
  <si>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</si>
  <si>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</si>
  <si>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</si>
  <si>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</si>
  <si>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</si>
  <si>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</si>
  <si>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</si>
  <si>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</si>
  <si>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</si>
  <si>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</si>
  <si>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</si>
  <si>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</si>
  <si>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</si>
  <si>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</si>
  <si>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</si>
  <si>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</si>
  <si>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</si>
  <si>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</si>
  <si>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</si>
  <si>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</si>
  <si>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</si>
  <si>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</si>
  <si>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</si>
  <si>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</si>
  <si>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</si>
  <si>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</si>
  <si>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</si>
  <si>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</si>
  <si>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</si>
  <si>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</si>
  <si>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</si>
  <si>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</si>
  <si>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</si>
  <si>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</si>
  <si>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</si>
  <si>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</si>
  <si>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</si>
  <si>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</si>
  <si>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</si>
  <si>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</si>
  <si>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</si>
  <si>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</si>
  <si>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</si>
  <si>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</si>
  <si>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</si>
  <si>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</si>
  <si>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</si>
  <si>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</si>
  <si>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</si>
  <si>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</si>
  <si>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</si>
  <si>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</si>
  <si>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</si>
  <si>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</si>
  <si>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</si>
  <si>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</si>
  <si>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</si>
  <si>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</si>
  <si>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</si>
  <si>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</si>
  <si>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</si>
  <si>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</si>
  <si>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</si>
  <si>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</si>
  <si>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</si>
  <si>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</si>
  <si>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</si>
  <si>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</si>
  <si>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</si>
  <si>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</si>
  <si>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</si>
  <si>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</si>
  <si>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</si>
  <si>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</si>
  <si>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</si>
  <si>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</si>
  <si>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</si>
  <si>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</si>
  <si>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</si>
  <si>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</si>
  <si>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</si>
  <si>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</si>
  <si>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</si>
  <si>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</si>
  <si>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</si>
  <si>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</si>
  <si>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</si>
  <si>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</si>
  <si>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</si>
  <si>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</si>
  <si>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</si>
  <si>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</si>
  <si>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Арендаторы  (Спарк, Медиа-Маркет,интер-тел,ростел.комстар,видикон)</t>
  </si>
  <si>
    <t>2020г.</t>
  </si>
  <si>
    <t>ноября</t>
  </si>
  <si>
    <t>за   ноябрь  2020 г.</t>
  </si>
  <si>
    <t>ост.на 01.12</t>
  </si>
  <si>
    <t>смена замка (1шт) п-д1</t>
  </si>
  <si>
    <t>замок</t>
  </si>
  <si>
    <t>1шт</t>
  </si>
  <si>
    <t>смена ламп (6шт)</t>
  </si>
  <si>
    <t>лампа</t>
  </si>
  <si>
    <t>6шт</t>
  </si>
  <si>
    <t>смена светильника (1шт)</t>
  </si>
  <si>
    <t>светильник</t>
  </si>
  <si>
    <t>саморез, дюбель</t>
  </si>
  <si>
    <t>2шт</t>
  </si>
  <si>
    <t>провод</t>
  </si>
  <si>
    <t>1мп</t>
  </si>
  <si>
    <t>смена ламп (2шт)</t>
  </si>
  <si>
    <t>стартер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</si>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</sst>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11</v>
      </c>
      <c r="K2" s="5" t="s">
        <v>138</v>
      </c>
    </row>
    <row r="3" spans="1:13" ht="12.75">
      <c r="A3" t="s">
        <v>89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136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7">
        <f>L6*160.174*1.302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7">
        <f t="shared" si="0"/>
        <v>442.1186817600001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105</v>
      </c>
      <c r="J20" s="20"/>
      <c r="K20" s="27" t="s">
        <v>57</v>
      </c>
      <c r="L20" s="28">
        <f>SUM(L6:L19)</f>
        <v>2.62</v>
      </c>
      <c r="M20" s="34">
        <f>SUM(M6:M19)</f>
        <v>546.3919557600001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1.07</v>
      </c>
      <c r="M24" s="33">
        <f>L24*160.174*1.302*1.15</f>
        <v>256.61652731400005</v>
      </c>
    </row>
    <row r="25" spans="1:13" ht="12.75">
      <c r="A25" t="s">
        <v>109</v>
      </c>
      <c r="J25" s="20">
        <v>2</v>
      </c>
      <c r="K25" s="20" t="s">
        <v>143</v>
      </c>
      <c r="L25" s="47">
        <f>0.06*7.1</f>
        <v>0.426</v>
      </c>
      <c r="M25" s="33">
        <f aca="true" t="shared" si="1" ref="M25:M35">L25*160.174*1.302*1.15</f>
        <v>102.16695386519999</v>
      </c>
    </row>
    <row r="26" spans="1:13" ht="12.75">
      <c r="A26" t="s">
        <v>110</v>
      </c>
      <c r="J26" s="20">
        <v>3</v>
      </c>
      <c r="K26" s="20" t="s">
        <v>146</v>
      </c>
      <c r="L26" s="47">
        <v>0.89</v>
      </c>
      <c r="M26" s="33">
        <f t="shared" si="1"/>
        <v>213.44739187800002</v>
      </c>
    </row>
    <row r="27" spans="1:13" ht="12.75">
      <c r="A27" s="49" t="s">
        <v>111</v>
      </c>
      <c r="B27" s="49"/>
      <c r="C27" s="49"/>
      <c r="D27" s="49"/>
      <c r="E27" s="49"/>
      <c r="F27" s="49"/>
      <c r="G27" s="49"/>
      <c r="J27" s="20">
        <v>4</v>
      </c>
      <c r="K27" s="20" t="s">
        <v>152</v>
      </c>
      <c r="L27" s="47">
        <v>0.14</v>
      </c>
      <c r="M27" s="33">
        <f t="shared" si="1"/>
        <v>33.575994228000006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2.5260000000000002</v>
      </c>
      <c r="M36" s="34">
        <f>SUM(M24:M35)</f>
        <v>605.8068672852002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63756.4</v>
      </c>
      <c r="J40" s="20">
        <v>1</v>
      </c>
      <c r="K40" s="20" t="s">
        <v>141</v>
      </c>
      <c r="L40" s="25" t="s">
        <v>142</v>
      </c>
      <c r="M40" s="25">
        <v>393.76</v>
      </c>
    </row>
    <row r="41" spans="1:13" ht="12.75">
      <c r="A41" t="s">
        <v>7</v>
      </c>
      <c r="F41" s="5">
        <v>72671.5</v>
      </c>
      <c r="J41" s="20">
        <v>2</v>
      </c>
      <c r="K41" s="20" t="s">
        <v>144</v>
      </c>
      <c r="L41" s="25" t="s">
        <v>145</v>
      </c>
      <c r="M41" s="25">
        <f>6*11.6</f>
        <v>69.6</v>
      </c>
    </row>
    <row r="42" spans="2:13" ht="12.75">
      <c r="B42" t="s">
        <v>8</v>
      </c>
      <c r="F42" s="9">
        <f>F41/F40</f>
        <v>1.1398306679799988</v>
      </c>
      <c r="J42" s="20">
        <v>3</v>
      </c>
      <c r="K42" s="20" t="s">
        <v>147</v>
      </c>
      <c r="L42" s="25" t="s">
        <v>142</v>
      </c>
      <c r="M42" s="25">
        <v>204.6</v>
      </c>
    </row>
    <row r="43" spans="1:13" ht="12.75">
      <c r="A43" s="7" t="s">
        <v>135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 t="s">
        <v>148</v>
      </c>
      <c r="L43" s="25" t="s">
        <v>149</v>
      </c>
      <c r="M43" s="25">
        <v>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74176.5</v>
      </c>
      <c r="J44" s="20">
        <v>5</v>
      </c>
      <c r="K44" s="20" t="s">
        <v>150</v>
      </c>
      <c r="L44" s="25" t="s">
        <v>151</v>
      </c>
      <c r="M44" s="25">
        <v>10.75</v>
      </c>
    </row>
    <row r="45" spans="10:13" ht="12.75">
      <c r="J45" s="20">
        <v>6</v>
      </c>
      <c r="K45" s="20" t="s">
        <v>144</v>
      </c>
      <c r="L45" s="25" t="s">
        <v>149</v>
      </c>
      <c r="M45" s="25">
        <f>2*45.8</f>
        <v>91.6</v>
      </c>
    </row>
    <row r="46" spans="2:13" ht="12.75">
      <c r="B46" s="1" t="s">
        <v>10</v>
      </c>
      <c r="C46" s="1"/>
      <c r="J46" s="20">
        <v>7</v>
      </c>
      <c r="K46" s="20" t="s">
        <v>153</v>
      </c>
      <c r="L46" s="25" t="s">
        <v>154</v>
      </c>
      <c r="M46" s="25">
        <f>4*35</f>
        <v>140</v>
      </c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3569*1.302</f>
        <v>4646.838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3420*1.302</f>
        <v>4452.84</v>
      </c>
      <c r="J50" s="20">
        <v>11</v>
      </c>
      <c r="K50" s="20"/>
      <c r="L50" s="25"/>
      <c r="M50" s="25"/>
    </row>
    <row r="51" spans="1:13" ht="12.75">
      <c r="A51" s="58" t="s">
        <v>86</v>
      </c>
      <c r="B51" s="48"/>
      <c r="C51" s="48"/>
      <c r="D51" s="48"/>
      <c r="E51" s="56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9099.678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8" t="s">
        <v>134</v>
      </c>
      <c r="B59" s="55"/>
      <c r="C59" s="48"/>
      <c r="D59" s="56"/>
      <c r="E59" s="48"/>
      <c r="F59" s="5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913.3100000000001</v>
      </c>
    </row>
    <row r="62" spans="1:13" ht="12.75">
      <c r="A62" t="s">
        <v>18</v>
      </c>
      <c r="C62" s="48">
        <v>294051</v>
      </c>
      <c r="D62">
        <v>224780.6</v>
      </c>
      <c r="E62">
        <v>3177.5</v>
      </c>
      <c r="F62" s="35">
        <f>C62/D62*E62</f>
        <v>4156.706817670209</v>
      </c>
      <c r="J62" s="44"/>
      <c r="K62" s="44"/>
      <c r="L62" s="45"/>
      <c r="M62" s="46"/>
    </row>
    <row r="63" spans="1:6" ht="12.75">
      <c r="A63" t="s">
        <v>19</v>
      </c>
      <c r="F63" s="35">
        <f>M20</f>
        <v>546.3919557600001</v>
      </c>
    </row>
    <row r="64" spans="1:6" ht="12.75">
      <c r="A64" t="s">
        <v>20</v>
      </c>
      <c r="F64" s="11">
        <f>M36</f>
        <v>605.8068672852002</v>
      </c>
    </row>
    <row r="65" spans="1:6" ht="12.75">
      <c r="A65" t="s">
        <v>74</v>
      </c>
      <c r="F65" s="5">
        <f>0*600*1.302</f>
        <v>0</v>
      </c>
    </row>
    <row r="66" spans="1:6" ht="12.75">
      <c r="A66" t="s">
        <v>21</v>
      </c>
      <c r="F66" s="11">
        <f>M61</f>
        <v>913.3100000000001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0.28</v>
      </c>
      <c r="E69" t="s">
        <v>14</v>
      </c>
      <c r="F69" s="11">
        <f>B69*D69</f>
        <v>889.7</v>
      </c>
    </row>
    <row r="70" spans="1:6" ht="12.75">
      <c r="A70" s="48" t="s">
        <v>80</v>
      </c>
      <c r="B70" s="48"/>
      <c r="C70" s="48"/>
      <c r="D70" s="57"/>
      <c r="E70" s="48"/>
      <c r="F70" s="57">
        <v>0</v>
      </c>
    </row>
    <row r="71" spans="1:6" ht="12.75">
      <c r="A71" s="48" t="s">
        <v>87</v>
      </c>
      <c r="B71" s="48"/>
      <c r="C71" s="48"/>
      <c r="D71" s="57">
        <v>0</v>
      </c>
      <c r="E71" s="48"/>
      <c r="F71" s="57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7111.91564071541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0.24</v>
      </c>
      <c r="E74" t="s">
        <v>14</v>
      </c>
      <c r="F74" s="11">
        <f>B74*D74</f>
        <v>762.6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1.21</v>
      </c>
      <c r="E77" t="s">
        <v>14</v>
      </c>
      <c r="F77" s="11">
        <f>B77*D77</f>
        <v>3844.775</v>
      </c>
    </row>
    <row r="78" spans="1:6" ht="12.75">
      <c r="A78" s="4" t="s">
        <v>28</v>
      </c>
      <c r="F78" s="32">
        <f>F74+F77</f>
        <v>4607.375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2.52</v>
      </c>
      <c r="E81" t="s">
        <v>14</v>
      </c>
      <c r="F81" s="11">
        <f>B81*D81</f>
        <v>8007.3</v>
      </c>
    </row>
    <row r="82" spans="1:9" ht="12.75">
      <c r="A82" s="4" t="s">
        <v>31</v>
      </c>
      <c r="F82" s="8">
        <f>SUM(F81)</f>
        <v>8007.3</v>
      </c>
      <c r="I82" s="7"/>
    </row>
    <row r="83" spans="1:6" ht="12.75">
      <c r="A83" s="59" t="s">
        <v>79</v>
      </c>
      <c r="B83" s="48"/>
      <c r="C83" s="48"/>
      <c r="D83" s="56">
        <v>0</v>
      </c>
      <c r="E83" s="48"/>
      <c r="F83" s="60">
        <f>D83*E33</f>
        <v>0</v>
      </c>
    </row>
    <row r="84" spans="1:6" ht="12.75">
      <c r="A84" s="1" t="s">
        <v>32</v>
      </c>
      <c r="B84" s="1"/>
      <c r="F84" s="32">
        <f>F52+F56+F60+F72+F78+F82+F83</f>
        <v>35131.26864071541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2037.6135811614936</v>
      </c>
    </row>
    <row r="86" spans="1:6" ht="12.75">
      <c r="A86" s="1"/>
      <c r="B86" s="36" t="s">
        <v>131</v>
      </c>
      <c r="C86" s="36"/>
      <c r="D86" s="1"/>
      <c r="E86" s="53"/>
      <c r="F86" s="54">
        <v>8790.6</v>
      </c>
    </row>
    <row r="87" spans="1:6" ht="12.75">
      <c r="A87" s="1"/>
      <c r="B87" s="36" t="s">
        <v>132</v>
      </c>
      <c r="C87" s="36"/>
      <c r="D87" s="1"/>
      <c r="E87" s="53"/>
      <c r="F87" s="54">
        <v>467.35</v>
      </c>
    </row>
    <row r="88" spans="1:6" ht="12.75">
      <c r="A88" s="1"/>
      <c r="B88" s="36" t="s">
        <v>133</v>
      </c>
      <c r="C88" s="36"/>
      <c r="D88" s="1"/>
      <c r="E88" s="53"/>
      <c r="F88" s="54">
        <f>2543.05+481.82</f>
        <v>3024.8700000000003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49451.702221876905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44501</v>
      </c>
      <c r="C91" s="40">
        <v>-98031</v>
      </c>
      <c r="D91" s="42">
        <f>F44</f>
        <v>74176.5</v>
      </c>
      <c r="E91" s="42">
        <f>F89</f>
        <v>49451.702221876905</v>
      </c>
      <c r="F91" s="43">
        <f>C91+D91-E91</f>
        <v>-73306.20222187691</v>
      </c>
    </row>
    <row r="93" spans="1:6" ht="13.5" thickBot="1">
      <c r="A93" t="s">
        <v>115</v>
      </c>
      <c r="C93" s="50">
        <v>44136</v>
      </c>
      <c r="D93" s="8" t="s">
        <v>116</v>
      </c>
      <c r="E93" s="50">
        <v>44165</v>
      </c>
      <c r="F93" t="s">
        <v>117</v>
      </c>
    </row>
    <row r="94" spans="1:7" ht="13.5" thickBot="1">
      <c r="A94" t="s">
        <v>118</v>
      </c>
      <c r="F94" s="51">
        <f>E91</f>
        <v>49451.702221876905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2017-08-21T12:50:21Z</cp:lastPrinted>
  <dcterms:created xsi:type="dcterms:W3CDTF">2008-08-18T07:30:19Z</dcterms:created>
  <dcterms:modified xsi:type="dcterms:W3CDTF">2021-03-12T10:46:56Z</dcterms:modified>
  <cp:category/>
  <cp:version/>
  <cp:contentType/>
  <cp:contentStatus/>
</cp:coreProperties>
</file>