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<sst xmlns="http://schemas.openxmlformats.org/spreadsheetml/2006/main" count="161" uniqueCount="139">
  <si>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</si>
  <si>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</si>
  <si>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</si>
  <si>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</si>
  <si>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</si>
  <si>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</si>
  <si>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</si>
  <si>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</si>
  <si>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</si>
  <si>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</si>
  <si>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</si>
  <si>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</si>
  <si>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</si>
  <si>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</si>
  <si>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</si>
  <si>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</si>
  <si>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</si>
  <si>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</si>
  <si>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</si>
  <si>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</si>
  <si>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</si>
  <si>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</si>
  <si>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</si>
  <si>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</si>
  <si>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</si>
  <si>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</si>
  <si>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</si>
  <si>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</si>
  <si>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</si>
  <si>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</si>
  <si>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</si>
  <si>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</si>
  <si>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</si>
  <si>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</si>
  <si>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</si>
  <si>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</si>
  <si>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</si>
  <si>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</si>
  <si>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</si>
  <si>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</si>
  <si>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</si>
  <si>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</si>
  <si>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</si>
  <si>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</si>
  <si>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</si>
  <si>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</si>
  <si>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</si>
  <si>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</si>
  <si>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</si>
  <si>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</si>
  <si>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</si>
  <si>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</si>
  <si>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</si>
  <si>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</si>
  <si>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</si>
  <si>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</si>
  <si>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</si>
  <si>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</si>
  <si>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</si>
  <si>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</si>
  <si>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</si>
  <si>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</si>
  <si>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</si>
  <si>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</si>
  <si>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</si>
  <si>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</si>
  <si>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</si>
  <si>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</si>
  <si>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</si>
  <si>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</si>
  <si>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</si>
  <si>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</si>
  <si>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</si>
  <si>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</si>
  <si>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</si>
  <si>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</si>
  <si>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</si>
  <si>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</si>
  <si>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</si>
  <si>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</si>
  <si>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</si>
  <si>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</si>
  <si>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</si>
  <si>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</si>
  <si>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</si>
  <si>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</si>
  <si>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</si>
  <si>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</si>
  <si>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</si>
  <si>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</si>
  <si>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</si>
  <si>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</si>
  <si>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</si>
  <si>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</si>
  <si>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</si>
  <si>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</si>
  <si>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</si>
  <si>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</si>
  <si>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</si>
  <si>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</si>
  <si>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</si>
  <si>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</si>
  <si>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</si>
  <si>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</si>
  <si>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</si>
  <si>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</si>
  <si>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</si>
  <si>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</si>
  <si>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</si>
  <si>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</si>
  <si>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</si>
  <si>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</si>
  <si>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</si>
  <si>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</si>
  <si>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</si>
  <si>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</si>
  <si>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</si>
  <si>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</si>
  <si>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</si>
  <si>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</si>
  <si>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</si>
  <si>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</si>
  <si>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</si>
  <si>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</si>
  <si>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</si>
  <si>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</si>
  <si>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</si>
  <si>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</si>
  <si>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</si>
  <si>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</si>
  <si>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</si>
  <si>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</si>
  <si>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</si>
  <si>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ноября</t>
  </si>
  <si>
    <t>за   ноябрь  2020 г.</t>
  </si>
  <si>
    <t>ост.на 01.12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</si>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</sst>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6">
      <selection activeCell="M39" sqref="M39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0.14</v>
      </c>
      <c r="M24" s="32">
        <f>L24*160.174*1.302*1.15</f>
        <v>33.575994228000006</v>
      </c>
    </row>
    <row r="25" spans="1:13" ht="12.75">
      <c r="A25" t="s">
        <v>107</v>
      </c>
      <c r="J25" s="20">
        <v>2</v>
      </c>
      <c r="K25" s="20"/>
      <c r="L25" s="25"/>
      <c r="M25" s="32">
        <f aca="true" t="shared" si="1" ref="M25:M33">L25*160.174*1.302*1.15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1" t="s">
        <v>110</v>
      </c>
      <c r="B28" s="51"/>
      <c r="C28" s="51"/>
      <c r="D28" s="51"/>
      <c r="E28" s="51"/>
      <c r="F28" s="5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7"/>
      <c r="L33" s="48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0.14</v>
      </c>
      <c r="M34" s="33">
        <f>SUM(M24:M33)</f>
        <v>33.575994228000006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137</v>
      </c>
      <c r="L38" s="25" t="s">
        <v>138</v>
      </c>
      <c r="M38" s="25">
        <f>2*11.6</f>
        <v>23.2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20948.16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17172</v>
      </c>
      <c r="J41" s="20">
        <v>4</v>
      </c>
      <c r="K41" s="20"/>
      <c r="L41" s="25"/>
      <c r="M41" s="25"/>
    </row>
    <row r="42" spans="6:13" ht="12.75">
      <c r="F42" s="9">
        <f>F41/F40</f>
        <v>0.8197378671921544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17822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4610*1.302</f>
        <v>6002.22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13</v>
      </c>
      <c r="K50" s="20"/>
      <c r="L50" s="25"/>
      <c r="M50" s="25"/>
    </row>
    <row r="51" spans="1:13" ht="12.75">
      <c r="A51" s="63" t="s">
        <v>83</v>
      </c>
      <c r="B51" s="61"/>
      <c r="C51" s="61"/>
      <c r="D51" s="61"/>
      <c r="E51" s="64">
        <v>0</v>
      </c>
      <c r="F51" s="62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7356.3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23.2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0">
        <v>294051</v>
      </c>
      <c r="D58">
        <v>224780.8</v>
      </c>
      <c r="E58">
        <v>1579.8</v>
      </c>
      <c r="F58" s="34">
        <f>C58/D58*E58</f>
        <v>2066.6434579821766</v>
      </c>
    </row>
    <row r="59" spans="1:6" ht="12.75">
      <c r="A59" t="s">
        <v>20</v>
      </c>
      <c r="F59" s="34">
        <f>M20</f>
        <v>329.5035458400001</v>
      </c>
    </row>
    <row r="60" spans="1:6" ht="12.75">
      <c r="A60" t="s">
        <v>21</v>
      </c>
      <c r="F60" s="11">
        <f>M34</f>
        <v>33.575994228000006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23.2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6"/>
      <c r="D65" s="49">
        <v>0.28</v>
      </c>
      <c r="E65" s="46"/>
      <c r="F65" s="49">
        <v>0</v>
      </c>
    </row>
    <row r="66" spans="1:6" ht="12.75">
      <c r="A66" s="61" t="s">
        <v>82</v>
      </c>
      <c r="B66" s="61"/>
      <c r="C66" s="61"/>
      <c r="D66" s="62"/>
      <c r="E66" s="61"/>
      <c r="F66" s="62">
        <v>0</v>
      </c>
    </row>
    <row r="67" spans="1:6" ht="12.75">
      <c r="A67" s="61" t="s">
        <v>84</v>
      </c>
      <c r="B67" s="61"/>
      <c r="C67" s="65"/>
      <c r="D67" s="62">
        <v>0</v>
      </c>
      <c r="E67" s="61"/>
      <c r="F67" s="62">
        <f>D67*E33</f>
        <v>0</v>
      </c>
    </row>
    <row r="68" spans="1:6" ht="12.75">
      <c r="A68" s="4" t="s">
        <v>25</v>
      </c>
      <c r="B68" s="10"/>
      <c r="F68" s="31">
        <f>SUM(F58:F67)</f>
        <v>2452.922998050177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0.24</v>
      </c>
      <c r="E70" t="s">
        <v>14</v>
      </c>
      <c r="F70" s="11">
        <f>B70*D70</f>
        <v>379.152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1.21</v>
      </c>
      <c r="E73" t="s">
        <v>14</v>
      </c>
      <c r="F73" s="11">
        <f>B73*D73</f>
        <v>1911.558</v>
      </c>
    </row>
    <row r="74" spans="1:6" ht="12.75">
      <c r="A74" s="4" t="s">
        <v>29</v>
      </c>
      <c r="F74" s="31">
        <f>F70+F73</f>
        <v>2290.71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2.52</v>
      </c>
      <c r="E77" t="s">
        <v>14</v>
      </c>
      <c r="F77" s="11">
        <f>B77*D77</f>
        <v>3981.096</v>
      </c>
    </row>
    <row r="78" spans="1:6" ht="12.75">
      <c r="A78" s="4" t="s">
        <v>31</v>
      </c>
      <c r="F78" s="31">
        <f>SUM(F77)</f>
        <v>3981.096</v>
      </c>
    </row>
    <row r="79" spans="1:6" ht="12.75">
      <c r="A79" s="66" t="s">
        <v>77</v>
      </c>
      <c r="B79" s="61"/>
      <c r="C79" s="61"/>
      <c r="D79" s="64">
        <v>0</v>
      </c>
      <c r="E79" s="61"/>
      <c r="F79" s="67">
        <f>D79*E33</f>
        <v>0</v>
      </c>
    </row>
    <row r="80" spans="1:6" ht="12.75">
      <c r="A80" s="1" t="s">
        <v>32</v>
      </c>
      <c r="B80" s="1"/>
      <c r="F80" s="31">
        <f>F52+F56+F68+F74+F78+F79</f>
        <v>16081.028998050175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932.6996818869101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v>0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0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17013.728679937085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44501</v>
      </c>
      <c r="C87" s="39">
        <v>-111117</v>
      </c>
      <c r="D87" s="42">
        <f>F44</f>
        <v>17822</v>
      </c>
      <c r="E87" s="42">
        <f>F85</f>
        <v>17013.728679937085</v>
      </c>
      <c r="F87" s="43">
        <f>C87+D87-E87</f>
        <v>-110308.72867993708</v>
      </c>
    </row>
    <row r="88" spans="1:6" ht="12.75">
      <c r="A88" s="13"/>
      <c r="B88" s="54"/>
      <c r="C88" s="55"/>
      <c r="D88" s="56"/>
      <c r="E88" s="56"/>
      <c r="F88" s="57"/>
    </row>
    <row r="89" spans="1:6" ht="13.5" thickBot="1">
      <c r="A89" t="s">
        <v>112</v>
      </c>
      <c r="C89" s="52">
        <v>44136</v>
      </c>
      <c r="D89" s="8" t="s">
        <v>113</v>
      </c>
      <c r="E89" s="52">
        <v>44165</v>
      </c>
      <c r="F89" t="s">
        <v>114</v>
      </c>
    </row>
    <row r="90" spans="1:7" ht="13.5" thickBot="1">
      <c r="A90" t="s">
        <v>115</v>
      </c>
      <c r="C90" s="52"/>
      <c r="D90" s="8"/>
      <c r="E90" s="52"/>
      <c r="F90" s="53">
        <v>18067</v>
      </c>
      <c r="G90" t="s">
        <v>14</v>
      </c>
    </row>
    <row r="91" spans="1:6" ht="13.5" thickBot="1">
      <c r="A91" t="s">
        <v>116</v>
      </c>
      <c r="F91" s="53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2017-08-21T12:51:39Z</cp:lastPrinted>
  <dcterms:created xsi:type="dcterms:W3CDTF">2008-08-18T07:30:19Z</dcterms:created>
  <dcterms:modified xsi:type="dcterms:W3CDTF">2021-03-12T10:26:55Z</dcterms:modified>
  <cp:category/>
  <cp:version/>
  <cp:contentType/>
  <cp:contentStatus/>
</cp:coreProperties>
</file>