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<sst xmlns="http://schemas.openxmlformats.org/spreadsheetml/2006/main" count="166" uniqueCount="144">
  <si>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</si>
  <si>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</si>
  <si>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</si>
  <si>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</si>
  <si>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</si>
  <si>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</si>
  <si>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</si>
  <si>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</si>
  <si>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</si>
  <si>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</si>
  <si>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</si>
  <si>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</si>
  <si>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</si>
  <si>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</si>
  <si>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</si>
  <si>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</si>
  <si>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</si>
  <si>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</si>
  <si>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</si>
  <si>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</si>
  <si>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</si>
  <si>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</si>
  <si>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</si>
  <si>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</si>
  <si>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</si>
  <si>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</si>
  <si>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</si>
  <si>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</si>
  <si>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</si>
  <si>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</si>
  <si>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</si>
  <si>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</si>
  <si>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</si>
  <si>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</si>
  <si>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</si>
  <si>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</si>
  <si>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</si>
  <si>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</si>
  <si>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</si>
  <si>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</si>
  <si>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</si>
  <si>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</si>
  <si>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</si>
  <si>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</si>
  <si>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</si>
  <si>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</si>
  <si>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</si>
  <si>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</si>
  <si>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</si>
  <si>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</si>
  <si>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</si>
  <si>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</si>
  <si>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</si>
  <si>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</si>
  <si>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</si>
  <si>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</si>
  <si>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</si>
  <si>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</si>
  <si>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</si>
  <si>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</si>
  <si>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</si>
  <si>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</si>
  <si>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</si>
  <si>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</si>
  <si>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</si>
  <si>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</si>
  <si>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</si>
  <si>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</si>
  <si>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</si>
  <si>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</si>
  <si>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</si>
  <si>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</si>
  <si>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</si>
  <si>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</si>
  <si>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</si>
  <si>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</si>
  <si>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</si>
  <si>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</si>
  <si>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</si>
  <si>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</si>
  <si>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</si>
  <si>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</si>
  <si>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</si>
  <si>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</si>
  <si>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</si>
  <si>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</si>
  <si>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</si>
  <si>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</si>
  <si>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</si>
  <si>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</si>
  <si>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</si>
  <si>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</si>
  <si>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</si>
  <si>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</si>
  <si>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</si>
  <si>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</si>
  <si>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</si>
  <si>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</si>
  <si>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</si>
  <si>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</si>
  <si>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</si>
  <si>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</si>
  <si>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</si>
  <si>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</si>
  <si>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</si>
  <si>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</si>
  <si>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</si>
  <si>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</si>
  <si>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</si>
  <si>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</si>
  <si>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</si>
  <si>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</si>
  <si>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</si>
  <si>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</si>
  <si>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</si>
  <si>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</si>
  <si>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</si>
  <si>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</si>
  <si>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</si>
  <si>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</si>
  <si>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</si>
  <si>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</si>
  <si>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</si>
  <si>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</si>
  <si>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</si>
  <si>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</si>
  <si>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</si>
  <si>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</si>
  <si>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</si>
  <si>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</si>
  <si>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</si>
  <si>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</si>
  <si>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</si>
  <si>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</si>
  <si>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</si>
  <si>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</si>
  <si>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</si>
  <si>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2020г.</t>
  </si>
  <si>
    <t>февраля</t>
  </si>
  <si>
    <t>за   февраль  2020 г.</t>
  </si>
  <si>
    <t>ост.на 01.03</t>
  </si>
  <si>
    <t>смена ламп (25шт)</t>
  </si>
  <si>
    <t>лампа</t>
  </si>
  <si>
    <t>25шт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</si>
</sst>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00000000"/>
    <numFmt numFmtId="182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55">
      <selection activeCell="A67" sqref="A67:F6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bestFit="1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2.375" style="0" customWidth="1"/>
  </cols>
  <sheetData>
    <row r="1" ht="12.75">
      <c r="K1" t="s">
        <v>59</v>
      </c>
    </row>
    <row r="2" spans="3:11" ht="12.75">
      <c r="C2" s="1" t="s">
        <v>89</v>
      </c>
      <c r="D2" s="8">
        <v>2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29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2">
        <f>L6*126.87*1.302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2">
        <f aca="true" t="shared" si="0" ref="M7:M19">L7*126.87*1.302</f>
        <v>0</v>
      </c>
    </row>
    <row r="8" spans="10:13" ht="12.75">
      <c r="J8" s="15"/>
      <c r="K8" s="15" t="s">
        <v>38</v>
      </c>
      <c r="L8" s="21"/>
      <c r="M8" s="52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2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2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10.55</v>
      </c>
      <c r="M11" s="52">
        <f t="shared" si="0"/>
        <v>1742.6990070000004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2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2">
        <f t="shared" si="0"/>
        <v>870.5235798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2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2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2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0</v>
      </c>
      <c r="M17" s="52">
        <f t="shared" si="0"/>
        <v>0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2">
        <f t="shared" si="0"/>
        <v>594.665064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2">
        <f t="shared" si="0"/>
        <v>82.59237</v>
      </c>
    </row>
    <row r="20" spans="1:13" ht="12.75">
      <c r="A20" t="s">
        <v>106</v>
      </c>
      <c r="J20" s="20"/>
      <c r="K20" s="27" t="s">
        <v>51</v>
      </c>
      <c r="L20" s="28">
        <f>SUM(L6:L19)</f>
        <v>19.92</v>
      </c>
      <c r="M20" s="33">
        <f>SUM(M6:M19)</f>
        <v>3290.4800208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f>0.25*7.1</f>
        <v>1.775</v>
      </c>
      <c r="M24" s="32">
        <f>L24*126.87*1.302*1.15</f>
        <v>337.183350525</v>
      </c>
    </row>
    <row r="25" spans="1:13" ht="12.75">
      <c r="A25" t="s">
        <v>110</v>
      </c>
      <c r="J25" s="23">
        <v>2</v>
      </c>
      <c r="K25" s="35"/>
      <c r="L25" s="52"/>
      <c r="M25" s="32">
        <f>L25*126.87*1.302*1.15</f>
        <v>0</v>
      </c>
    </row>
    <row r="26" spans="1:13" ht="12.75">
      <c r="A26" t="s">
        <v>111</v>
      </c>
      <c r="J26" s="23">
        <v>3</v>
      </c>
      <c r="K26" s="35"/>
      <c r="L26" s="57"/>
      <c r="M26" s="32">
        <f aca="true" t="shared" si="1" ref="M26:M35">L26*126.87*1.302*1.15</f>
        <v>0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56" t="s">
        <v>113</v>
      </c>
      <c r="B28" s="56"/>
      <c r="C28" s="56"/>
      <c r="D28" s="56"/>
      <c r="E28" s="56"/>
      <c r="F28" s="56"/>
      <c r="G28" s="56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49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1.775</v>
      </c>
      <c r="M36" s="33">
        <f>SUM(M24:M35)</f>
        <v>337.183350525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204901.91</v>
      </c>
      <c r="J40" s="23">
        <v>1</v>
      </c>
      <c r="K40" s="35" t="s">
        <v>142</v>
      </c>
      <c r="L40" s="23" t="s">
        <v>143</v>
      </c>
      <c r="M40" s="23">
        <f>25*13.21</f>
        <v>330.25</v>
      </c>
    </row>
    <row r="41" spans="1:13" ht="12.75">
      <c r="A41" t="s">
        <v>7</v>
      </c>
      <c r="F41" s="5">
        <v>216961.89</v>
      </c>
      <c r="J41" s="25">
        <v>2</v>
      </c>
      <c r="K41" s="35"/>
      <c r="L41" s="23"/>
      <c r="M41" s="23"/>
    </row>
    <row r="42" spans="2:13" ht="12.75">
      <c r="B42" t="s">
        <v>8</v>
      </c>
      <c r="F42" s="9">
        <f>F41/F40</f>
        <v>1.058857333247894</v>
      </c>
      <c r="J42" s="25">
        <v>3</v>
      </c>
      <c r="K42" s="35"/>
      <c r="L42" s="23"/>
      <c r="M42" s="23"/>
    </row>
    <row r="43" spans="1:13" ht="12.75">
      <c r="A43" t="s">
        <v>131</v>
      </c>
      <c r="F43" s="5">
        <f>400+250+800+400+250</f>
        <v>2100</v>
      </c>
      <c r="J43" s="25">
        <v>4</v>
      </c>
      <c r="K43" s="3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4">
        <f>F41+F43</f>
        <v>219061.89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8774*1.302</f>
        <v>11423.748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(10000+3700)*1.302</f>
        <v>17837.4</v>
      </c>
      <c r="J49" s="25">
        <v>10</v>
      </c>
      <c r="K49" s="39"/>
      <c r="L49" s="23"/>
      <c r="M49" s="23"/>
    </row>
    <row r="50" spans="1:13" ht="12.75">
      <c r="A50" s="62" t="s">
        <v>87</v>
      </c>
      <c r="B50" s="60"/>
      <c r="C50" s="60"/>
      <c r="D50" s="60"/>
      <c r="E50" s="61">
        <v>0</v>
      </c>
      <c r="F50" s="63">
        <f>E33*E50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29261.148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3"/>
    </row>
    <row r="53" spans="1:13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25">
        <v>14</v>
      </c>
      <c r="K53" s="50"/>
      <c r="L53" s="51"/>
      <c r="M53" s="51"/>
    </row>
    <row r="54" spans="1:13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25">
        <v>17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0</v>
      </c>
      <c r="J55" s="20"/>
      <c r="K55" s="20"/>
      <c r="L55" s="31" t="s">
        <v>58</v>
      </c>
      <c r="M55" s="33">
        <f>SUM(M40:M54)</f>
        <v>330.25</v>
      </c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60" t="s">
        <v>136</v>
      </c>
      <c r="B58" s="66"/>
      <c r="C58" s="60"/>
      <c r="D58" s="61"/>
      <c r="E58" s="60"/>
      <c r="F58" s="61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10" ht="12.75">
      <c r="A60" s="4" t="s">
        <v>61</v>
      </c>
      <c r="B60" s="4"/>
      <c r="F60" s="5"/>
      <c r="J60" s="46"/>
    </row>
    <row r="61" spans="1:10" ht="12.75">
      <c r="A61" t="s">
        <v>18</v>
      </c>
      <c r="C61" s="53">
        <v>224982</v>
      </c>
      <c r="D61">
        <v>229360</v>
      </c>
      <c r="E61">
        <v>9983.4</v>
      </c>
      <c r="F61" s="36">
        <f>C61/D61*E61</f>
        <v>9792.837891524241</v>
      </c>
      <c r="J61" s="46"/>
    </row>
    <row r="62" spans="1:10" ht="12.75">
      <c r="A62" t="s">
        <v>19</v>
      </c>
      <c r="F62" s="36">
        <f>M20</f>
        <v>3290.4800208</v>
      </c>
      <c r="J62" s="46"/>
    </row>
    <row r="63" spans="1:6" ht="12.75">
      <c r="A63" t="s">
        <v>20</v>
      </c>
      <c r="F63" s="11">
        <f>M36</f>
        <v>337.183350525</v>
      </c>
    </row>
    <row r="64" spans="1:6" ht="12.75">
      <c r="A64" t="s">
        <v>73</v>
      </c>
      <c r="F64" s="11">
        <v>0</v>
      </c>
    </row>
    <row r="65" spans="1:6" ht="12.75">
      <c r="A65" t="s">
        <v>21</v>
      </c>
      <c r="F65" s="11">
        <f>M55</f>
        <v>330.25</v>
      </c>
    </row>
    <row r="66" spans="1:6" ht="12.75">
      <c r="A66" t="s">
        <v>22</v>
      </c>
      <c r="F66" s="5"/>
    </row>
    <row r="67" spans="1:6" ht="12.75">
      <c r="A67" s="67" t="s">
        <v>79</v>
      </c>
      <c r="B67" s="67"/>
      <c r="C67" s="67"/>
      <c r="D67" s="67"/>
      <c r="E67" s="67"/>
      <c r="F67" s="68">
        <v>37570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0.19</v>
      </c>
      <c r="E69" t="s">
        <v>14</v>
      </c>
      <c r="F69" s="11">
        <f>B69*D69</f>
        <v>1896.846</v>
      </c>
    </row>
    <row r="70" spans="1:6" ht="12.75">
      <c r="A70" s="60" t="s">
        <v>88</v>
      </c>
      <c r="B70" s="60"/>
      <c r="C70" s="60"/>
      <c r="D70" s="63">
        <v>0</v>
      </c>
      <c r="E70" s="60"/>
      <c r="F70" s="63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53217.59726284924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0.23</v>
      </c>
      <c r="E73" t="s">
        <v>14</v>
      </c>
      <c r="F73" s="11">
        <f>B73*D73</f>
        <v>2296.182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1</v>
      </c>
      <c r="E76" t="s">
        <v>14</v>
      </c>
      <c r="F76" s="11">
        <f>B76*D76</f>
        <v>9983.4</v>
      </c>
    </row>
    <row r="77" spans="1:6" ht="12.75">
      <c r="A77" s="10" t="s">
        <v>66</v>
      </c>
      <c r="F77" s="34">
        <f>F73+F76</f>
        <v>12279.581999999999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2.23</v>
      </c>
      <c r="E80" t="s">
        <v>14</v>
      </c>
      <c r="F80" s="11">
        <f>B80*D80</f>
        <v>22262.982</v>
      </c>
    </row>
    <row r="81" spans="1:9" ht="12.75">
      <c r="A81" s="4" t="s">
        <v>67</v>
      </c>
      <c r="B81" s="1"/>
      <c r="F81" s="34">
        <f>SUM(F80)</f>
        <v>22262.982</v>
      </c>
      <c r="I81" s="7"/>
    </row>
    <row r="82" spans="1:6" ht="12.75">
      <c r="A82" s="64" t="s">
        <v>82</v>
      </c>
      <c r="B82" s="60"/>
      <c r="C82" s="60"/>
      <c r="D82" s="61">
        <v>0</v>
      </c>
      <c r="E82" s="60"/>
      <c r="F82" s="65">
        <f>D82*E33</f>
        <v>0</v>
      </c>
    </row>
    <row r="83" spans="1:6" ht="12.75">
      <c r="A83" s="1" t="s">
        <v>26</v>
      </c>
      <c r="B83" s="1"/>
      <c r="F83" s="34">
        <f>F51+F55+F59+F71+F77+F81+F82</f>
        <v>142241.30926284922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8249.995937245254</v>
      </c>
    </row>
    <row r="85" spans="1:6" ht="12.75">
      <c r="A85" s="1"/>
      <c r="B85" s="38" t="s">
        <v>133</v>
      </c>
      <c r="C85" s="38"/>
      <c r="D85" s="1"/>
      <c r="E85" s="58"/>
      <c r="F85" s="59">
        <v>30751</v>
      </c>
    </row>
    <row r="86" spans="1:6" ht="12.75">
      <c r="A86" s="1"/>
      <c r="B86" s="38" t="s">
        <v>134</v>
      </c>
      <c r="C86" s="38"/>
      <c r="D86" s="1"/>
      <c r="E86" s="58"/>
      <c r="F86" s="59">
        <v>1634.64</v>
      </c>
    </row>
    <row r="87" spans="1:6" ht="12.75">
      <c r="A87" s="1"/>
      <c r="B87" s="38" t="s">
        <v>135</v>
      </c>
      <c r="C87" s="38"/>
      <c r="D87" s="1"/>
      <c r="E87" s="58"/>
      <c r="F87" s="59">
        <v>8548.06</v>
      </c>
    </row>
    <row r="88" spans="1:6" ht="13.5">
      <c r="A88" s="12" t="s">
        <v>28</v>
      </c>
      <c r="B88" s="12"/>
      <c r="C88" s="12"/>
      <c r="D88" s="12"/>
      <c r="E88" s="12"/>
      <c r="F88" s="37">
        <f>F83+F84+F85+F86+F87</f>
        <v>191425.00520009449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43862</v>
      </c>
      <c r="C90" s="43">
        <v>951107</v>
      </c>
      <c r="D90" s="47">
        <f>F44</f>
        <v>219061.89</v>
      </c>
      <c r="E90" s="47">
        <f>F88</f>
        <v>191425.00520009449</v>
      </c>
      <c r="F90" s="45">
        <f>C90+D90-E90</f>
        <v>978743.8847999056</v>
      </c>
    </row>
    <row r="92" spans="1:6" ht="13.5" thickBot="1">
      <c r="A92" t="s">
        <v>116</v>
      </c>
      <c r="C92" s="55">
        <v>43862</v>
      </c>
      <c r="D92" s="8" t="s">
        <v>117</v>
      </c>
      <c r="E92" s="55">
        <v>43890</v>
      </c>
      <c r="F92" t="s">
        <v>118</v>
      </c>
    </row>
    <row r="93" spans="1:7" ht="13.5" thickBot="1">
      <c r="A93" t="s">
        <v>119</v>
      </c>
      <c r="F93" s="54">
        <f>E90</f>
        <v>191425.00520009449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2017-08-21T12:39:10Z</cp:lastPrinted>
  <dcterms:created xsi:type="dcterms:W3CDTF">2008-08-18T07:30:19Z</dcterms:created>
  <dcterms:modified xsi:type="dcterms:W3CDTF">2020-05-13T12:41:13Z</dcterms:modified>
  <cp:category/>
  <cp:version/>
  <cp:contentType/>
  <cp:contentStatus/>
</cp:coreProperties>
</file>