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<sst xmlns="http://schemas.openxmlformats.org/spreadsheetml/2006/main" count="168" uniqueCount="144">
  <si>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</si>
  <si>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</si>
  <si>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</si>
  <si>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</si>
  <si>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</si>
  <si>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</si>
  <si>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</si>
  <si>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</si>
  <si>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</si>
  <si>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</si>
  <si>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</si>
  <si>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</si>
  <si>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</si>
  <si>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</si>
  <si>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</si>
  <si>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</si>
  <si>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</si>
  <si>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</si>
  <si>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</si>
  <si>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</si>
  <si>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</si>
  <si>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</si>
  <si>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</si>
  <si>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</si>
  <si>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</si>
  <si>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</si>
  <si>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</si>
  <si>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</si>
  <si>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</si>
  <si>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</si>
  <si>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</si>
  <si>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</si>
  <si>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</si>
  <si>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</si>
  <si>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</si>
  <si>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</si>
  <si>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</si>
  <si>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</si>
  <si>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</si>
  <si>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</si>
  <si>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</si>
  <si>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</si>
  <si>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</si>
  <si>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</si>
  <si>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</si>
  <si>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</si>
  <si>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</si>
  <si>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</si>
  <si>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</si>
  <si>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</si>
  <si>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</si>
  <si>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</si>
  <si>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</si>
  <si>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</si>
  <si>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</si>
  <si>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</si>
  <si>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</si>
  <si>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</si>
  <si>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</si>
  <si>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</si>
  <si>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</si>
  <si>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</si>
  <si>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</si>
  <si>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</si>
  <si>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</si>
  <si>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</si>
  <si>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</si>
  <si>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</si>
  <si>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</si>
  <si>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</si>
  <si>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</si>
  <si>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</si>
  <si>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</si>
  <si>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</si>
  <si>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</si>
  <si>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</si>
  <si>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</si>
  <si>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</si>
  <si>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</si>
  <si>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</si>
  <si>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</si>
  <si>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</si>
  <si>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</si>
  <si>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</si>
  <si>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</si>
  <si>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</si>
  <si>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</si>
  <si>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</si>
  <si>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</si>
  <si>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</si>
  <si>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</si>
  <si>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</si>
  <si>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</si>
  <si>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</si>
  <si>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</si>
  <si>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</si>
  <si>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</si>
  <si>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</si>
  <si>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</si>
  <si>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</si>
  <si>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</si>
  <si>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</si>
  <si>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</si>
  <si>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</si>
  <si>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</si>
  <si>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</si>
  <si>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</si>
  <si>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</si>
  <si>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</si>
  <si>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</si>
  <si>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</si>
  <si>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</si>
  <si>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</si>
  <si>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</si>
  <si>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</si>
  <si>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</si>
  <si>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</si>
  <si>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</si>
  <si>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</si>
  <si>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</si>
  <si>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</si>
  <si>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</si>
  <si>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</si>
  <si>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</si>
  <si>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</si>
  <si>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</si>
  <si>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</si>
  <si>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</si>
  <si>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</si>
  <si>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</si>
  <si>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</si>
  <si>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</si>
  <si>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октября</t>
  </si>
  <si>
    <t>за   октябрь  2020 г.</t>
  </si>
  <si>
    <t>ост.на 01.11</t>
  </si>
  <si>
    <t>смена ламп (5шт) п-д4</t>
  </si>
  <si>
    <t>лампа</t>
  </si>
  <si>
    <t>5шт</t>
  </si>
  <si>
    <t>ВН</t>
  </si>
  <si>
    <t>динрейка</t>
  </si>
  <si>
    <t>провод</t>
  </si>
  <si>
    <t>замена ВН (2шт)  кв.27,37</t>
  </si>
  <si>
    <t>2шт</t>
  </si>
  <si>
    <t>4мп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</si>
</sst>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4" sqref="M4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10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5.83</v>
      </c>
      <c r="M20" s="32">
        <f>SUM(M6:M19)</f>
        <v>1215.82637484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f>0.05*7.1</f>
        <v>0.355</v>
      </c>
      <c r="M24" s="31">
        <f>L24*160.174*1.302*1.15</f>
        <v>85.13912822099999</v>
      </c>
    </row>
    <row r="25" spans="1:13" ht="12.75">
      <c r="A25" t="s">
        <v>106</v>
      </c>
      <c r="J25" s="20">
        <v>2</v>
      </c>
      <c r="K25" s="53" t="s">
        <v>141</v>
      </c>
      <c r="L25" s="47">
        <f>2*4.43</f>
        <v>8.86</v>
      </c>
      <c r="M25" s="31">
        <f aca="true" t="shared" si="1" ref="M25:M35">L25*160.174*1.302*1.15</f>
        <v>2124.880777572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53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9.215</v>
      </c>
      <c r="M36" s="32">
        <f>SUM(M24:M35)</f>
        <v>2210.0199057930004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43828.68</v>
      </c>
      <c r="J40" s="20">
        <v>1</v>
      </c>
      <c r="K40" s="20" t="s">
        <v>136</v>
      </c>
      <c r="L40" s="25" t="s">
        <v>137</v>
      </c>
      <c r="M40" s="25">
        <f>5*11.6</f>
        <v>58</v>
      </c>
    </row>
    <row r="41" spans="1:13" ht="12.75">
      <c r="A41" t="s">
        <v>7</v>
      </c>
      <c r="F41" s="5">
        <v>38303.43</v>
      </c>
      <c r="J41" s="20">
        <v>2</v>
      </c>
      <c r="K41" s="20" t="s">
        <v>138</v>
      </c>
      <c r="L41" s="23" t="s">
        <v>142</v>
      </c>
      <c r="M41" s="23">
        <f>2*271.95</f>
        <v>543.9</v>
      </c>
    </row>
    <row r="42" spans="2:13" ht="12.75">
      <c r="B42" t="s">
        <v>8</v>
      </c>
      <c r="F42" s="9">
        <f>F41/F40</f>
        <v>0.8739352862098516</v>
      </c>
      <c r="J42" s="20">
        <v>3</v>
      </c>
      <c r="K42" s="20" t="s">
        <v>139</v>
      </c>
      <c r="L42" s="23" t="s">
        <v>142</v>
      </c>
      <c r="M42" s="23">
        <f>2*61.1</f>
        <v>122.2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140</v>
      </c>
      <c r="L43" s="23" t="s">
        <v>143</v>
      </c>
      <c r="M43" s="54">
        <f>4*27.1</f>
        <v>108.4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39203.43</v>
      </c>
      <c r="J44" s="20">
        <v>5</v>
      </c>
      <c r="K44" s="20"/>
      <c r="L44" s="23"/>
      <c r="M44" s="54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3510.6*1.302</f>
        <v>4570.8012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6737.3292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304687</v>
      </c>
      <c r="D58">
        <v>224780.8</v>
      </c>
      <c r="E58">
        <v>3169.4</v>
      </c>
      <c r="F58" s="36">
        <f>C58/D58*E58</f>
        <v>4296.074121099311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1215.82637484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2210.0199057930004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832.5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0.43</v>
      </c>
      <c r="E65" t="s">
        <v>14</v>
      </c>
      <c r="F65" s="46">
        <f>B65*D65</f>
        <v>1362.842</v>
      </c>
      <c r="J65" s="20"/>
      <c r="K65" s="20"/>
      <c r="L65" s="34" t="s">
        <v>65</v>
      </c>
      <c r="M65" s="35">
        <f>SUM(M40:M64)</f>
        <v>832.5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10698.462401732313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0.24</v>
      </c>
      <c r="E70" t="s">
        <v>14</v>
      </c>
      <c r="F70" s="46">
        <f>B70*D70</f>
        <v>760.656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0.94</v>
      </c>
      <c r="E73" t="s">
        <v>14</v>
      </c>
      <c r="F73" s="11">
        <f>B73*D73</f>
        <v>2979.236</v>
      </c>
    </row>
    <row r="74" spans="1:6" ht="12.75">
      <c r="A74" s="10" t="s">
        <v>29</v>
      </c>
      <c r="F74" s="33">
        <f>F70+F73</f>
        <v>3739.892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1.54</v>
      </c>
      <c r="E77" t="s">
        <v>14</v>
      </c>
      <c r="F77" s="11">
        <f>B77*D77</f>
        <v>4880.876</v>
      </c>
    </row>
    <row r="78" spans="1:6" ht="12.75">
      <c r="A78" s="10" t="s">
        <v>32</v>
      </c>
      <c r="F78" s="33">
        <f>SUM(F77)</f>
        <v>4880.876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26056.559601732315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1511.280456900474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1518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29371.120058632787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44470</v>
      </c>
      <c r="C87" s="41">
        <v>-136008</v>
      </c>
      <c r="D87" s="44">
        <f>F44</f>
        <v>39203.43</v>
      </c>
      <c r="E87" s="44">
        <f>F85</f>
        <v>29371.120058632787</v>
      </c>
      <c r="F87" s="45">
        <f>C87+D87-E87</f>
        <v>-126175.6900586328</v>
      </c>
    </row>
    <row r="89" spans="1:6" ht="13.5" thickBot="1">
      <c r="A89" t="s">
        <v>111</v>
      </c>
      <c r="C89" s="49">
        <v>44105</v>
      </c>
      <c r="D89" s="8" t="s">
        <v>112</v>
      </c>
      <c r="E89" s="49">
        <v>44135</v>
      </c>
      <c r="F89" t="s">
        <v>113</v>
      </c>
    </row>
    <row r="90" spans="1:7" ht="13.5" thickBot="1">
      <c r="A90" t="s">
        <v>114</v>
      </c>
      <c r="F90" s="50">
        <f>E87</f>
        <v>29371.120058632787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2017-08-21T12:45:51Z</cp:lastPrinted>
  <dcterms:created xsi:type="dcterms:W3CDTF">2008-08-18T07:30:19Z</dcterms:created>
  <dcterms:modified xsi:type="dcterms:W3CDTF">2021-02-19T12:25:46Z</dcterms:modified>
  <cp:category/>
  <cp:version/>
  <cp:contentType/>
  <cp:contentStatus/>
</cp:coreProperties>
</file>