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<sst xmlns="http://schemas.openxmlformats.org/spreadsheetml/2006/main" count="162" uniqueCount="139">
  <si>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</si>
  <si>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</si>
  <si>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</si>
  <si>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</si>
  <si>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</si>
  <si>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</si>
  <si>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</si>
  <si>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</si>
  <si>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</si>
  <si>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</si>
  <si>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</si>
  <si>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</si>
  <si>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</si>
  <si>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</si>
  <si>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</si>
  <si>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</si>
  <si>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</si>
  <si>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</si>
  <si>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</si>
  <si>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</si>
  <si>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</si>
  <si>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</si>
  <si>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</si>
  <si>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</si>
  <si>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</si>
  <si>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</si>
  <si>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</si>
  <si>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</si>
  <si>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</si>
  <si>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</si>
  <si>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</si>
  <si>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</si>
  <si>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</si>
  <si>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</si>
  <si>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</si>
  <si>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</si>
  <si>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</si>
  <si>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</si>
  <si>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</si>
  <si>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</si>
  <si>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</si>
  <si>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</si>
  <si>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</si>
  <si>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</si>
  <si>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</si>
  <si>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</si>
  <si>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</si>
  <si>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</si>
  <si>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</si>
  <si>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</si>
  <si>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</si>
  <si>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</si>
  <si>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</si>
  <si>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</si>
  <si>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</si>
  <si>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</si>
  <si>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</si>
  <si>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</si>
  <si>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</si>
  <si>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</si>
  <si>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</si>
  <si>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</si>
  <si>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</si>
  <si>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</si>
  <si>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</si>
  <si>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</si>
  <si>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</si>
  <si>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</si>
  <si>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</si>
  <si>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</si>
  <si>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</si>
  <si>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</si>
  <si>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</si>
  <si>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</si>
  <si>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</si>
  <si>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</si>
  <si>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</si>
  <si>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</si>
  <si>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</si>
  <si>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</si>
  <si>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</si>
  <si>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</si>
  <si>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</si>
  <si>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</si>
  <si>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</si>
  <si>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</si>
  <si>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</si>
  <si>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</si>
  <si>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</si>
  <si>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</si>
  <si>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</si>
  <si>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</si>
  <si>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</si>
  <si>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</si>
  <si>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</si>
  <si>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</si>
  <si>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</si>
  <si>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</si>
  <si>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</si>
  <si>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</si>
  <si>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</si>
  <si>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</si>
  <si>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</si>
  <si>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</si>
  <si>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</si>
  <si>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</si>
  <si>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</si>
  <si>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</si>
  <si>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</si>
  <si>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</si>
  <si>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</si>
  <si>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</si>
  <si>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</si>
  <si>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</si>
  <si>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</si>
  <si>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</si>
  <si>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</si>
  <si>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</si>
  <si>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</si>
  <si>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</si>
  <si>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</si>
  <si>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</si>
  <si>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</si>
  <si>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</si>
  <si>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</si>
  <si>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</si>
  <si>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</si>
  <si>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</si>
  <si>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</si>
  <si>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</si>
  <si>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3.  Материалы, спецодежда и инвентарь</t>
  </si>
  <si>
    <t>2020г.</t>
  </si>
  <si>
    <t>февраля</t>
  </si>
  <si>
    <t>за   февраль  2020 г.</t>
  </si>
  <si>
    <t>ост.на 01.03</t>
  </si>
  <si>
    <t>прочистка канализации</t>
  </si>
  <si>
    <t xml:space="preserve">смена ламп (16шт) </t>
  </si>
  <si>
    <t>лампа</t>
  </si>
  <si>
    <t>16шт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</si>
</sst>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6">
      <selection activeCell="D76" sqref="D76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1.87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83</v>
      </c>
      <c r="D1" s="8">
        <v>2</v>
      </c>
      <c r="K1" t="s">
        <v>67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29</v>
      </c>
      <c r="F4" s="8" t="s">
        <v>132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86</v>
      </c>
      <c r="J5" s="15"/>
      <c r="K5" s="15"/>
      <c r="L5" s="21" t="s">
        <v>41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:13" ht="12.75">
      <c r="A8" t="s">
        <v>89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94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99</v>
      </c>
      <c r="J18" s="15" t="s">
        <v>56</v>
      </c>
      <c r="K18" s="26" t="s">
        <v>55</v>
      </c>
      <c r="L18" s="21">
        <v>1.35</v>
      </c>
      <c r="M18" s="44">
        <f t="shared" si="0"/>
        <v>222.99939900000004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125</v>
      </c>
      <c r="J20" s="20"/>
      <c r="K20" s="27" t="s">
        <v>58</v>
      </c>
      <c r="L20" s="28">
        <f>SUM(L6:L19)</f>
        <v>1.85</v>
      </c>
      <c r="M20" s="33">
        <f>SUM(M6:M19)</f>
        <v>305.59176900000006</v>
      </c>
    </row>
    <row r="21" spans="1:11" ht="12.75">
      <c r="A21" t="s">
        <v>101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4">
        <f>0.15*32.2</f>
        <v>4.83</v>
      </c>
      <c r="M24" s="32">
        <f>L24*126.87*1.302*1.15</f>
        <v>917.51863833</v>
      </c>
    </row>
    <row r="25" spans="1:13" ht="12.75">
      <c r="A25" t="s">
        <v>105</v>
      </c>
      <c r="J25" s="20">
        <v>2</v>
      </c>
      <c r="K25" s="20" t="s">
        <v>136</v>
      </c>
      <c r="L25" s="44">
        <f>0.16*7.1</f>
        <v>1.136</v>
      </c>
      <c r="M25" s="32">
        <f aca="true" t="shared" si="1" ref="M25:M37">L25*126.87*1.302*1.15</f>
        <v>215.79734433599995</v>
      </c>
    </row>
    <row r="26" spans="1:13" ht="12.75">
      <c r="A26" t="s">
        <v>106</v>
      </c>
      <c r="J26" s="20">
        <v>3</v>
      </c>
      <c r="K26" s="20"/>
      <c r="L26" s="44"/>
      <c r="M26" s="32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5.966</v>
      </c>
      <c r="M38" s="33">
        <f>SUM(M24:M37)</f>
        <v>1133.315982666</v>
      </c>
    </row>
    <row r="39" spans="1:11" ht="12.75">
      <c r="A39" s="2" t="s">
        <v>6</v>
      </c>
      <c r="F39" s="11">
        <v>43567.14</v>
      </c>
      <c r="K39" s="1" t="s">
        <v>62</v>
      </c>
    </row>
    <row r="40" spans="1:13" ht="12.75">
      <c r="A40" t="s">
        <v>7</v>
      </c>
      <c r="F40" s="5">
        <v>36438.97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0.83638655188291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129</v>
      </c>
      <c r="F42" s="11">
        <f>250+400+250+(40.9*15.52)+105</f>
        <v>1639.768</v>
      </c>
      <c r="J42" s="20">
        <v>1</v>
      </c>
      <c r="K42" s="20" t="s">
        <v>137</v>
      </c>
      <c r="L42" s="25" t="s">
        <v>138</v>
      </c>
      <c r="M42" s="44">
        <f>16*13.21</f>
        <v>211.36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38078.738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25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6430.89*1.302</f>
        <v>8373.01878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2080*1.302</f>
        <v>2708.1600000000003</v>
      </c>
      <c r="J49" s="20">
        <v>8</v>
      </c>
      <c r="K49" s="20"/>
      <c r="L49" s="25"/>
      <c r="M49" s="25"/>
    </row>
    <row r="50" spans="1:13" ht="12.75">
      <c r="A50" s="52" t="s">
        <v>130</v>
      </c>
      <c r="B50" s="53"/>
      <c r="C50" s="53"/>
      <c r="D50" s="53"/>
      <c r="E50" s="54">
        <v>0</v>
      </c>
      <c r="F50" s="54">
        <f>E50*E32</f>
        <v>0</v>
      </c>
      <c r="J50" s="20">
        <v>9</v>
      </c>
      <c r="K50" s="20"/>
      <c r="L50" s="25"/>
      <c r="M50" s="25"/>
    </row>
    <row r="51" spans="1:13" ht="12.75">
      <c r="A51" s="55" t="s">
        <v>34</v>
      </c>
      <c r="B51" s="53"/>
      <c r="C51" s="53"/>
      <c r="D51" s="53"/>
      <c r="E51" s="53"/>
      <c r="F51" s="56">
        <f>F48+F49+F50</f>
        <v>11081.17878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5">
        <v>224982</v>
      </c>
      <c r="D57">
        <v>229360</v>
      </c>
      <c r="E57">
        <v>2803</v>
      </c>
      <c r="F57" s="34">
        <f>C57/D57*E57</f>
        <v>2749.4966253923963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305.59176900000006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1133.315982666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211.36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0.19</v>
      </c>
      <c r="E64" t="s">
        <v>14</v>
      </c>
      <c r="F64" s="11">
        <f>B64*D64</f>
        <v>532.57</v>
      </c>
      <c r="J64" s="20">
        <v>23</v>
      </c>
      <c r="K64" s="20"/>
      <c r="L64" s="25"/>
      <c r="M64" s="25"/>
    </row>
    <row r="65" spans="1:13" ht="12.75">
      <c r="A65" s="53" t="s">
        <v>82</v>
      </c>
      <c r="B65" s="53"/>
      <c r="C65" s="53"/>
      <c r="D65" s="57">
        <v>0</v>
      </c>
      <c r="E65" s="53"/>
      <c r="F65" s="57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4932.334377058396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211.36</v>
      </c>
    </row>
    <row r="68" spans="1:6" ht="12.75">
      <c r="A68" t="s">
        <v>27</v>
      </c>
      <c r="B68">
        <v>2803</v>
      </c>
      <c r="C68" t="s">
        <v>66</v>
      </c>
      <c r="D68" s="5">
        <v>0.23</v>
      </c>
      <c r="E68" t="s">
        <v>14</v>
      </c>
      <c r="F68" s="11">
        <f>B68*D68</f>
        <v>644.69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1</v>
      </c>
      <c r="E71" t="s">
        <v>14</v>
      </c>
      <c r="F71" s="11">
        <f>B71*D71</f>
        <v>2803</v>
      </c>
    </row>
    <row r="72" spans="1:6" ht="12.75">
      <c r="A72" s="4" t="s">
        <v>29</v>
      </c>
      <c r="F72" s="31">
        <f>F68+F71</f>
        <v>3447.69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2.23</v>
      </c>
      <c r="E75" t="s">
        <v>14</v>
      </c>
      <c r="F75" s="11">
        <f>B75*D75</f>
        <v>6250.69</v>
      </c>
    </row>
    <row r="76" spans="1:6" ht="12.75">
      <c r="A76" s="4" t="s">
        <v>32</v>
      </c>
      <c r="F76" s="8">
        <f>SUM(F75)</f>
        <v>6250.69</v>
      </c>
    </row>
    <row r="77" spans="1:6" ht="12.75">
      <c r="A77" s="55" t="s">
        <v>77</v>
      </c>
      <c r="B77" s="53"/>
      <c r="C77" s="53"/>
      <c r="D77" s="54">
        <v>0</v>
      </c>
      <c r="E77" s="53"/>
      <c r="F77" s="58">
        <f>D77*E32</f>
        <v>0</v>
      </c>
    </row>
    <row r="78" spans="1:6" ht="12.75">
      <c r="A78" s="1" t="s">
        <v>33</v>
      </c>
      <c r="B78" s="1"/>
      <c r="F78" s="31">
        <f>F51+F55+F66+F72+F76+F77</f>
        <v>25711.893157058395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126</v>
      </c>
      <c r="C80" s="35"/>
      <c r="D80" s="1"/>
      <c r="E80" s="50"/>
      <c r="F80" s="51">
        <v>2012.5</v>
      </c>
    </row>
    <row r="81" spans="1:6" ht="12.75">
      <c r="A81" s="1"/>
      <c r="B81" s="35" t="s">
        <v>127</v>
      </c>
      <c r="C81" s="35"/>
      <c r="D81" s="1"/>
      <c r="E81" s="50"/>
      <c r="F81" s="51">
        <v>407.1</v>
      </c>
    </row>
    <row r="82" spans="1:6" ht="12.75">
      <c r="A82" s="1"/>
      <c r="B82" s="35" t="s">
        <v>128</v>
      </c>
      <c r="C82" s="35"/>
      <c r="D82" s="1"/>
      <c r="E82" s="50"/>
      <c r="F82" s="51">
        <v>2126.06</v>
      </c>
    </row>
    <row r="83" spans="1:6" ht="13.5">
      <c r="A83" s="12" t="s">
        <v>35</v>
      </c>
      <c r="B83" s="12"/>
      <c r="C83" s="12"/>
      <c r="D83" s="12"/>
      <c r="E83" s="12"/>
      <c r="F83" s="41">
        <f>F78+F79+F80+F81+F82</f>
        <v>30257.553157058395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134</v>
      </c>
      <c r="I84" s="7"/>
    </row>
    <row r="85" spans="1:6" ht="12.75">
      <c r="A85" s="13"/>
      <c r="B85" s="38">
        <v>43862</v>
      </c>
      <c r="C85" s="39">
        <v>-972231</v>
      </c>
      <c r="D85" s="42">
        <f>F43</f>
        <v>38078.738</v>
      </c>
      <c r="E85" s="42">
        <f>F83</f>
        <v>30257.553157058395</v>
      </c>
      <c r="F85" s="43">
        <f>C85+D85-E85</f>
        <v>-964409.8151570584</v>
      </c>
    </row>
    <row r="87" spans="1:6" ht="13.5" thickBot="1">
      <c r="A87" t="s">
        <v>110</v>
      </c>
      <c r="C87" s="47">
        <v>43862</v>
      </c>
      <c r="D87" s="8" t="s">
        <v>111</v>
      </c>
      <c r="E87" s="47">
        <v>43890</v>
      </c>
      <c r="F87" t="s">
        <v>112</v>
      </c>
    </row>
    <row r="88" spans="1:7" ht="13.5" thickBot="1">
      <c r="A88" t="s">
        <v>113</v>
      </c>
      <c r="F88" s="48">
        <f>E85</f>
        <v>30257.553157058395</v>
      </c>
      <c r="G88" t="s">
        <v>14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4" ht="12.75">
      <c r="A104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2017-08-21T12:53:17Z</cp:lastPrinted>
  <dcterms:created xsi:type="dcterms:W3CDTF">2008-08-18T07:30:19Z</dcterms:created>
  <dcterms:modified xsi:type="dcterms:W3CDTF">2020-05-13T12:36:48Z</dcterms:modified>
  <cp:category/>
  <cp:version/>
  <cp:contentType/>
  <cp:contentStatus/>
</cp:coreProperties>
</file>