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<sst xmlns="http://schemas.openxmlformats.org/spreadsheetml/2006/main" count="158" uniqueCount="137">
  <si>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</si>
  <si>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</si>
  <si>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</si>
  <si>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</si>
  <si>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</si>
  <si>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</si>
  <si>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</si>
  <si>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</si>
  <si>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</si>
  <si>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</si>
  <si>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</si>
  <si>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</si>
  <si>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</si>
  <si>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</si>
  <si>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</si>
  <si>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</si>
  <si>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</si>
  <si>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</si>
  <si>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</si>
  <si>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</si>
  <si>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</si>
  <si>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</si>
  <si>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</si>
  <si>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</si>
  <si>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</si>
  <si>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</si>
  <si>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</si>
  <si>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</si>
  <si>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</si>
  <si>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</si>
  <si>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</si>
  <si>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</si>
  <si>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</si>
  <si>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</si>
  <si>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</si>
  <si>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</si>
  <si>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</si>
  <si>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</si>
  <si>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</si>
  <si>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</si>
  <si>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</si>
  <si>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</si>
  <si>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</si>
  <si>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</si>
  <si>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</si>
  <si>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</si>
  <si>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</si>
  <si>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</si>
  <si>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</si>
  <si>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</si>
  <si>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</si>
  <si>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</si>
  <si>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</si>
  <si>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</si>
  <si>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</si>
  <si>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</si>
  <si>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</si>
  <si>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</si>
  <si>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</si>
  <si>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</si>
  <si>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</si>
  <si>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</si>
  <si>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</si>
  <si>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</si>
  <si>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</si>
  <si>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</si>
  <si>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</si>
  <si>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</si>
  <si>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</si>
  <si>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</si>
  <si>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</si>
  <si>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</si>
  <si>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</si>
  <si>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</si>
  <si>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</si>
  <si>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</si>
  <si>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</si>
  <si>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</si>
  <si>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</si>
  <si>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</si>
  <si>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</si>
  <si>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</si>
  <si>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</si>
  <si>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</si>
  <si>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</si>
  <si>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</si>
  <si>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</si>
  <si>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</si>
  <si>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</si>
  <si>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</si>
  <si>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</si>
  <si>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</si>
  <si>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</si>
  <si>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</si>
  <si>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</si>
  <si>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</si>
  <si>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</si>
  <si>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</si>
  <si>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</si>
  <si>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</si>
  <si>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</si>
  <si>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</si>
  <si>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</si>
  <si>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</si>
  <si>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</si>
  <si>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</si>
  <si>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</si>
  <si>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</si>
  <si>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</si>
  <si>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</si>
  <si>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</si>
  <si>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</si>
  <si>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</si>
  <si>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</si>
  <si>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</si>
  <si>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</si>
  <si>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</si>
  <si>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</si>
  <si>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</si>
  <si>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</si>
  <si>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</si>
  <si>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</si>
  <si>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</si>
  <si>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</si>
  <si>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</si>
  <si>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</si>
  <si>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</si>
  <si>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</si>
  <si>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</si>
  <si>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</si>
  <si>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</si>
  <si>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ост.на 01.08</t>
  </si>
  <si>
    <t>июля</t>
  </si>
  <si>
    <t>за   июль  2020 г.</t>
  </si>
  <si>
    <t>смена ламп (1шт) п-д 5</t>
  </si>
  <si>
    <t>лампа</t>
  </si>
  <si>
    <t>1шт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</si>
</sst>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67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1" sqref="M41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7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3.31</v>
      </c>
      <c r="M11" s="45">
        <f t="shared" si="0"/>
        <v>690.2890738800002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690.2890738800002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45">
        <f t="shared" si="0"/>
        <v>2606.8318500000005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21.87</v>
      </c>
      <c r="M20" s="34">
        <f>SUM(M6:M19)</f>
        <v>4560.913004760001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134</v>
      </c>
      <c r="L24" s="45">
        <v>0.07</v>
      </c>
      <c r="M24" s="33">
        <f>L24*160.174*1.302*1.15</f>
        <v>16.787997114000003</v>
      </c>
    </row>
    <row r="25" spans="1:13" ht="12.75">
      <c r="A25" t="s">
        <v>106</v>
      </c>
      <c r="J25" s="20">
        <v>2</v>
      </c>
      <c r="K25" s="20"/>
      <c r="L25" s="45"/>
      <c r="M25" s="33">
        <f aca="true" t="shared" si="1" ref="M25:M35">L25*160.174*1.302*1.15</f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/>
      <c r="K36" s="30" t="s">
        <v>58</v>
      </c>
      <c r="L36" s="28">
        <f>SUM(L24:L35)</f>
        <v>0.07</v>
      </c>
      <c r="M36" s="34">
        <f>SUM(M24:M35)</f>
        <v>16.787997114000003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44728.24</v>
      </c>
      <c r="J40" s="20">
        <v>1</v>
      </c>
      <c r="K40" s="20" t="s">
        <v>135</v>
      </c>
      <c r="L40" s="47" t="s">
        <v>136</v>
      </c>
      <c r="M40" s="25">
        <v>17.4</v>
      </c>
    </row>
    <row r="41" spans="1:13" ht="12.75">
      <c r="A41" t="s">
        <v>7</v>
      </c>
      <c r="F41" s="5">
        <v>78077.05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1.7455873515255689</v>
      </c>
      <c r="J42" s="20">
        <v>3</v>
      </c>
      <c r="K42" s="20"/>
      <c r="L42" s="25"/>
      <c r="M42" s="25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78977.05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45"/>
    </row>
    <row r="49" spans="1:13" ht="12.75">
      <c r="A49" t="s">
        <v>12</v>
      </c>
      <c r="F49" s="11">
        <f>6581*1.302</f>
        <v>8568.462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1664*1.302</f>
        <v>2166.5280000000002</v>
      </c>
      <c r="J50" s="20">
        <v>11</v>
      </c>
      <c r="K50" s="20"/>
      <c r="L50" s="25"/>
      <c r="M50" s="25"/>
    </row>
    <row r="51" spans="1:13" ht="12.75">
      <c r="A51" s="56" t="s">
        <v>83</v>
      </c>
      <c r="B51" s="53"/>
      <c r="C51" s="53"/>
      <c r="D51" s="53"/>
      <c r="E51" s="55">
        <v>0</v>
      </c>
      <c r="F51" s="54">
        <f>E51*E33</f>
        <v>0</v>
      </c>
      <c r="J51" s="20">
        <v>12</v>
      </c>
      <c r="K51" s="20"/>
      <c r="L51" s="25"/>
      <c r="M51" s="45"/>
    </row>
    <row r="52" spans="1:13" ht="12.75">
      <c r="A52" s="4" t="s">
        <v>34</v>
      </c>
      <c r="F52" s="32">
        <f>F49+F50+F51</f>
        <v>10734.99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4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828.6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6">
        <v>304687</v>
      </c>
      <c r="D58">
        <v>224780.8</v>
      </c>
      <c r="E58">
        <v>3156.5</v>
      </c>
      <c r="F58" s="35">
        <f>C58/D58*E58</f>
        <v>4278.588364753573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4560.913004760001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16.787997114000003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f>0*600*1.302</f>
        <v>0</v>
      </c>
      <c r="J61" s="20"/>
      <c r="K61" s="20"/>
      <c r="L61" s="31" t="s">
        <v>65</v>
      </c>
      <c r="M61" s="28">
        <f>SUM(M40:M60)</f>
        <v>17.4</v>
      </c>
    </row>
    <row r="62" spans="1:6" ht="12.75">
      <c r="A62" t="s">
        <v>22</v>
      </c>
      <c r="F62" s="5">
        <f>M61</f>
        <v>17.4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3156.5</v>
      </c>
      <c r="C65" t="s">
        <v>13</v>
      </c>
      <c r="D65" s="11">
        <v>0.26</v>
      </c>
      <c r="E65" t="s">
        <v>14</v>
      </c>
      <c r="F65" s="5">
        <f>B65*D65</f>
        <v>820.69</v>
      </c>
    </row>
    <row r="66" spans="1:6" ht="12.75">
      <c r="A66" s="53" t="s">
        <v>78</v>
      </c>
      <c r="B66" s="53"/>
      <c r="C66" s="53"/>
      <c r="D66" s="54"/>
      <c r="E66" s="53"/>
      <c r="F66" s="55">
        <v>0</v>
      </c>
    </row>
    <row r="67" spans="1:6" ht="12.75">
      <c r="A67" s="53" t="s">
        <v>84</v>
      </c>
      <c r="B67" s="53"/>
      <c r="C67" s="53"/>
      <c r="D67" s="54">
        <v>0</v>
      </c>
      <c r="E67" s="53"/>
      <c r="F67" s="55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9694.379366627574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0.24</v>
      </c>
      <c r="E70" t="s">
        <v>14</v>
      </c>
      <c r="F70" s="11">
        <f>B70*D70</f>
        <v>757.56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1.14</v>
      </c>
      <c r="E73" t="s">
        <v>14</v>
      </c>
      <c r="F73" s="11">
        <f>B73*D73</f>
        <v>3598.41</v>
      </c>
    </row>
    <row r="74" spans="1:6" ht="12.75">
      <c r="A74" s="4" t="s">
        <v>29</v>
      </c>
      <c r="F74" s="32">
        <f>F70+F73</f>
        <v>4355.969999999999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2.1</v>
      </c>
      <c r="E77" t="s">
        <v>14</v>
      </c>
      <c r="F77" s="5">
        <f>B77*D77</f>
        <v>6628.650000000001</v>
      </c>
    </row>
    <row r="78" spans="1:6" ht="12.75">
      <c r="A78" s="4" t="s">
        <v>32</v>
      </c>
      <c r="F78" s="8">
        <f>SUM(F77)</f>
        <v>6628.650000000001</v>
      </c>
    </row>
    <row r="79" spans="1:6" ht="12.75">
      <c r="A79" s="57" t="s">
        <v>77</v>
      </c>
      <c r="B79" s="53"/>
      <c r="C79" s="53"/>
      <c r="D79" s="55">
        <v>0</v>
      </c>
      <c r="E79" s="53"/>
      <c r="F79" s="58">
        <f>D79*E33</f>
        <v>0</v>
      </c>
    </row>
    <row r="80" spans="1:6" ht="12.75">
      <c r="A80" s="1" t="s">
        <v>33</v>
      </c>
      <c r="B80" s="1"/>
      <c r="F80" s="32">
        <f>F52+F56+F68+F74+F78+F79</f>
        <v>31413.989366627575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1822.0113832643992</v>
      </c>
      <c r="I81" s="7"/>
    </row>
    <row r="82" spans="1:9" ht="12.75">
      <c r="A82" s="1"/>
      <c r="B82" s="36" t="s">
        <v>127</v>
      </c>
      <c r="C82" s="36"/>
      <c r="D82" s="1"/>
      <c r="E82" s="51"/>
      <c r="F82" s="52">
        <v>1932</v>
      </c>
      <c r="I82" s="7"/>
    </row>
    <row r="83" spans="1:9" ht="12.75">
      <c r="A83" s="1"/>
      <c r="B83" s="36" t="s">
        <v>128</v>
      </c>
      <c r="C83" s="36"/>
      <c r="D83" s="1"/>
      <c r="E83" s="51"/>
      <c r="F83" s="52">
        <v>379.11</v>
      </c>
      <c r="I83" s="7"/>
    </row>
    <row r="84" spans="1:9" ht="12.75">
      <c r="A84" s="1"/>
      <c r="B84" s="36" t="s">
        <v>129</v>
      </c>
      <c r="C84" s="36"/>
      <c r="D84" s="1"/>
      <c r="E84" s="51"/>
      <c r="F84" s="52">
        <f>569.87+123.82</f>
        <v>693.69</v>
      </c>
      <c r="I84" s="7"/>
    </row>
    <row r="85" spans="1:6" ht="13.5">
      <c r="A85" s="12" t="s">
        <v>35</v>
      </c>
      <c r="B85" s="12"/>
      <c r="C85" s="12"/>
      <c r="D85" s="12"/>
      <c r="E85" s="12"/>
      <c r="F85" s="42">
        <f>F80+F81+F82+F83+F84</f>
        <v>36240.800749891976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131</v>
      </c>
    </row>
    <row r="87" spans="1:6" ht="12.75">
      <c r="A87" s="13"/>
      <c r="B87" s="39">
        <v>44013</v>
      </c>
      <c r="C87" s="40">
        <v>-49282</v>
      </c>
      <c r="D87" s="43">
        <f>F44</f>
        <v>78977.05</v>
      </c>
      <c r="E87" s="43">
        <f>F85</f>
        <v>36240.800749891976</v>
      </c>
      <c r="F87" s="44">
        <f>C87+D87-E87</f>
        <v>-6545.750749891973</v>
      </c>
    </row>
    <row r="89" spans="1:6" ht="13.5" thickBot="1">
      <c r="A89" t="s">
        <v>111</v>
      </c>
      <c r="C89" s="49">
        <v>44013</v>
      </c>
      <c r="D89" s="8" t="s">
        <v>112</v>
      </c>
      <c r="E89" s="49">
        <v>44043</v>
      </c>
      <c r="F89" t="s">
        <v>113</v>
      </c>
    </row>
    <row r="90" spans="1:7" ht="13.5" thickBot="1">
      <c r="A90" t="s">
        <v>114</v>
      </c>
      <c r="F90" s="50">
        <f>E87</f>
        <v>36240.800749891976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2017-08-21T12:46:41Z</cp:lastPrinted>
  <dcterms:created xsi:type="dcterms:W3CDTF">2008-08-18T07:30:19Z</dcterms:created>
  <dcterms:modified xsi:type="dcterms:W3CDTF">2020-10-31T12:48:26Z</dcterms:modified>
  <cp:category/>
  <cp:version/>
  <cp:contentType/>
  <cp:contentStatus/>
</cp:coreProperties>
</file>