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<sst xmlns="http://schemas.openxmlformats.org/spreadsheetml/2006/main" count="173" uniqueCount="149">
  <si>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</si>
  <si>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</si>
  <si>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</si>
  <si>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</si>
  <si>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</si>
  <si>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</si>
  <si>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</si>
  <si>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</si>
  <si>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</si>
  <si>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</si>
  <si>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</si>
  <si>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</si>
  <si>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</si>
  <si>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</si>
  <si>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</si>
  <si>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</si>
  <si>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</si>
  <si>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</si>
  <si>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</si>
  <si>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</si>
  <si>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</si>
  <si>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</si>
  <si>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</si>
  <si>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</si>
  <si>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</si>
  <si>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</si>
  <si>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</si>
  <si>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</si>
  <si>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</si>
  <si>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</si>
  <si>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</si>
  <si>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</si>
  <si>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</si>
  <si>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</si>
  <si>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</si>
  <si>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</si>
  <si>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</si>
  <si>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</si>
  <si>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</si>
  <si>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</si>
  <si>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</si>
  <si>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</si>
  <si>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</si>
  <si>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</si>
  <si>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</si>
  <si>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</si>
  <si>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</si>
  <si>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</si>
  <si>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</si>
  <si>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</si>
  <si>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</si>
  <si>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</si>
  <si>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</si>
  <si>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</si>
  <si>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</si>
  <si>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</si>
  <si>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</si>
  <si>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</si>
  <si>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</si>
  <si>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</si>
  <si>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</si>
  <si>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</si>
  <si>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</si>
  <si>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</si>
  <si>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</si>
  <si>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</si>
  <si>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</si>
  <si>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</si>
  <si>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</si>
  <si>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</si>
  <si>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</si>
  <si>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</si>
  <si>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</si>
  <si>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</si>
  <si>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</si>
  <si>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</si>
  <si>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</si>
  <si>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</si>
  <si>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</si>
  <si>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</si>
  <si>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</si>
  <si>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</si>
  <si>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</si>
  <si>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</si>
  <si>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</si>
  <si>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</si>
  <si>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</si>
  <si>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</si>
  <si>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</si>
  <si>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</si>
  <si>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</si>
  <si>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</si>
  <si>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</si>
  <si>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</si>
  <si>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</si>
  <si>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</si>
  <si>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</si>
  <si>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</si>
  <si>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</si>
  <si>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</si>
  <si>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</si>
  <si>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</si>
  <si>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</si>
  <si>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</si>
  <si>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</si>
  <si>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</si>
  <si>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</si>
  <si>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</si>
  <si>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</si>
  <si>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</si>
  <si>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</si>
  <si>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</si>
  <si>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</si>
  <si>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</si>
  <si>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</si>
  <si>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</si>
  <si>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</si>
  <si>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</si>
  <si>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</si>
  <si>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</si>
  <si>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</si>
  <si>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</si>
  <si>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</si>
  <si>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</si>
  <si>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</si>
  <si>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</si>
  <si>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</si>
  <si>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</si>
  <si>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</si>
  <si>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</si>
  <si>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</si>
  <si>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</si>
  <si>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</si>
  <si>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</si>
  <si>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1.2 Аренда (Спарк, Медиа-Маркет.ростел.,комстар,видикон)</t>
  </si>
  <si>
    <t>2020г.</t>
  </si>
  <si>
    <t>февраля</t>
  </si>
  <si>
    <t>за   февраль  2020 г.</t>
  </si>
  <si>
    <t>ост.на 01.03</t>
  </si>
  <si>
    <t>смена труб д 25 (3мп)</t>
  </si>
  <si>
    <t>труба 25</t>
  </si>
  <si>
    <t>3мп</t>
  </si>
  <si>
    <t>отвод 25</t>
  </si>
  <si>
    <t>1шт</t>
  </si>
  <si>
    <t>арматура</t>
  </si>
  <si>
    <t>установка номерных знаков</t>
  </si>
  <si>
    <t>номер дома</t>
  </si>
  <si>
    <t xml:space="preserve">саморез </t>
  </si>
  <si>
    <t>дюбель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</si>
</sst>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16">
      <selection activeCell="L25" sqref="L2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3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87</v>
      </c>
      <c r="D2" s="8">
        <v>2</v>
      </c>
      <c r="K2" s="5" t="s">
        <v>137</v>
      </c>
    </row>
    <row r="3" spans="1:13" ht="12.75">
      <c r="A3" t="s">
        <v>88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29</v>
      </c>
      <c r="F5" s="8" t="s">
        <v>136</v>
      </c>
      <c r="G5" s="8" t="s">
        <v>135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4.29</v>
      </c>
      <c r="M11" s="46">
        <f t="shared" si="0"/>
        <v>708.6425346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353.4953436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133.79963940000002</v>
      </c>
    </row>
    <row r="19" spans="1:13" ht="12.75">
      <c r="A19" t="s">
        <v>103</v>
      </c>
      <c r="J19" s="16" t="s">
        <v>83</v>
      </c>
      <c r="K19" s="18" t="s">
        <v>57</v>
      </c>
      <c r="L19" s="47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58</v>
      </c>
      <c r="L20" s="28">
        <f>SUM(L6:L19)</f>
        <v>7.74</v>
      </c>
      <c r="M20" s="33">
        <f>SUM(M6:M19)</f>
        <v>1278.5298876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139</v>
      </c>
      <c r="L24" s="46">
        <f>0.033*184.3</f>
        <v>6.081900000000001</v>
      </c>
      <c r="M24" s="32">
        <f aca="true" t="shared" si="1" ref="M24:M35">L24*126.87*1.302*1.15</f>
        <v>1155.3326307369002</v>
      </c>
    </row>
    <row r="25" spans="1:13" ht="12.75">
      <c r="A25" t="s">
        <v>108</v>
      </c>
      <c r="J25" s="20">
        <v>2</v>
      </c>
      <c r="K25" s="20" t="s">
        <v>145</v>
      </c>
      <c r="L25" s="46">
        <v>1.15</v>
      </c>
      <c r="M25" s="32">
        <f t="shared" si="1"/>
        <v>218.45681864999997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110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7.231900000000001</v>
      </c>
      <c r="M36" s="33">
        <f>SUM(M24:M35)</f>
        <v>1373.7894493869003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64058.34</v>
      </c>
      <c r="J40" s="20">
        <v>1</v>
      </c>
      <c r="K40" s="20" t="s">
        <v>140</v>
      </c>
      <c r="L40" s="25" t="s">
        <v>141</v>
      </c>
      <c r="M40" s="25">
        <f>3*140</f>
        <v>420</v>
      </c>
    </row>
    <row r="41" spans="1:13" ht="12.75">
      <c r="A41" t="s">
        <v>7</v>
      </c>
      <c r="F41" s="5">
        <v>60980.54</v>
      </c>
      <c r="J41" s="20">
        <v>2</v>
      </c>
      <c r="K41" s="20" t="s">
        <v>142</v>
      </c>
      <c r="L41" s="46" t="s">
        <v>143</v>
      </c>
      <c r="M41" s="25">
        <v>90</v>
      </c>
    </row>
    <row r="42" spans="2:13" ht="12.75">
      <c r="B42" t="s">
        <v>8</v>
      </c>
      <c r="F42" s="9">
        <f>F41/F40</f>
        <v>0.9519531726860234</v>
      </c>
      <c r="J42" s="20">
        <v>3</v>
      </c>
      <c r="K42" s="20" t="s">
        <v>144</v>
      </c>
      <c r="L42" s="25"/>
      <c r="M42" s="25">
        <v>50</v>
      </c>
    </row>
    <row r="43" spans="1:13" ht="12.75">
      <c r="A43" s="7" t="s">
        <v>134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56" t="s">
        <v>146</v>
      </c>
      <c r="L43" s="57" t="s">
        <v>143</v>
      </c>
      <c r="M43" s="25">
        <v>279.39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62085.54</v>
      </c>
      <c r="J44" s="20">
        <v>5</v>
      </c>
      <c r="K44" s="20" t="s">
        <v>147</v>
      </c>
      <c r="L44" s="25"/>
      <c r="M44" s="25">
        <v>9.12</v>
      </c>
    </row>
    <row r="45" spans="2:13" ht="12.75">
      <c r="B45" s="1" t="s">
        <v>10</v>
      </c>
      <c r="C45" s="1"/>
      <c r="J45" s="20">
        <v>6</v>
      </c>
      <c r="K45" s="20" t="s">
        <v>148</v>
      </c>
      <c r="L45" s="25"/>
      <c r="M45" s="25">
        <v>2.4</v>
      </c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3569*1.302</f>
        <v>4646.838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4220*1.302</f>
        <v>5494.4400000000005</v>
      </c>
      <c r="J49" s="20">
        <v>10</v>
      </c>
      <c r="K49" s="20"/>
      <c r="L49" s="25"/>
      <c r="M49" s="25"/>
    </row>
    <row r="50" spans="1:13" ht="12.75">
      <c r="A50" s="58" t="s">
        <v>85</v>
      </c>
      <c r="B50" s="48"/>
      <c r="C50" s="48"/>
      <c r="D50" s="48"/>
      <c r="E50" s="59">
        <v>0</v>
      </c>
      <c r="F50" s="60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10141.278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48" t="s">
        <v>133</v>
      </c>
      <c r="B58" s="61"/>
      <c r="C58" s="48"/>
      <c r="D58" s="59"/>
      <c r="E58" s="48"/>
      <c r="F58" s="59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850.91</v>
      </c>
    </row>
    <row r="61" spans="1:13" ht="12.75">
      <c r="A61" t="s">
        <v>19</v>
      </c>
      <c r="C61" s="48">
        <v>224982</v>
      </c>
      <c r="D61">
        <v>229360</v>
      </c>
      <c r="E61">
        <v>3158.1</v>
      </c>
      <c r="F61" s="34">
        <f>C61/D61*E61</f>
        <v>3097.8185132542726</v>
      </c>
      <c r="J61" s="43"/>
      <c r="K61" s="43"/>
      <c r="L61" s="44"/>
      <c r="M61" s="45"/>
    </row>
    <row r="62" spans="1:6" ht="12.75">
      <c r="A62" t="s">
        <v>20</v>
      </c>
      <c r="F62" s="34">
        <f>M20</f>
        <v>1278.5298876</v>
      </c>
    </row>
    <row r="63" spans="1:6" ht="12.75">
      <c r="A63" t="s">
        <v>21</v>
      </c>
      <c r="F63" s="11">
        <f>M36</f>
        <v>1373.7894493869003</v>
      </c>
    </row>
    <row r="64" spans="1:6" ht="12.75">
      <c r="A64" t="s">
        <v>76</v>
      </c>
      <c r="F64" s="5">
        <f>0*600*1.302</f>
        <v>0</v>
      </c>
    </row>
    <row r="65" spans="1:6" ht="12.75">
      <c r="A65" t="s">
        <v>22</v>
      </c>
      <c r="F65" s="11">
        <f>M60</f>
        <v>850.91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0.19</v>
      </c>
      <c r="E68" t="s">
        <v>14</v>
      </c>
      <c r="F68" s="11">
        <f>B68*D68</f>
        <v>600.039</v>
      </c>
    </row>
    <row r="69" spans="1:6" ht="12.75">
      <c r="A69" s="48" t="s">
        <v>86</v>
      </c>
      <c r="B69" s="48"/>
      <c r="C69" s="48"/>
      <c r="D69" s="60">
        <v>0</v>
      </c>
      <c r="E69" s="48"/>
      <c r="F69" s="60">
        <f>D69*E33</f>
        <v>0</v>
      </c>
    </row>
    <row r="70" spans="1:6" ht="12.75">
      <c r="A70" s="4" t="s">
        <v>25</v>
      </c>
      <c r="B70" s="10"/>
      <c r="C70" s="10"/>
      <c r="F70" s="31">
        <f>SUM(F61:F69)</f>
        <v>7201.086850241173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0.23</v>
      </c>
      <c r="E72" t="s">
        <v>14</v>
      </c>
      <c r="F72" s="11">
        <f>B72*D72</f>
        <v>726.363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1</v>
      </c>
      <c r="E75" t="s">
        <v>14</v>
      </c>
      <c r="F75" s="11">
        <f>B75*D75</f>
        <v>3158.1</v>
      </c>
    </row>
    <row r="76" spans="1:6" ht="12.75">
      <c r="A76" s="4" t="s">
        <v>29</v>
      </c>
      <c r="F76" s="31">
        <f>F72+F75</f>
        <v>3884.4629999999997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2.23</v>
      </c>
      <c r="E79" t="s">
        <v>14</v>
      </c>
      <c r="F79" s="11">
        <f>B79*D79</f>
        <v>7042.563</v>
      </c>
    </row>
    <row r="80" spans="1:6" ht="12.75">
      <c r="A80" s="4" t="s">
        <v>32</v>
      </c>
      <c r="F80" s="31">
        <f>SUM(F79)</f>
        <v>7042.563</v>
      </c>
    </row>
    <row r="81" spans="1:9" ht="12.75">
      <c r="A81" s="62" t="s">
        <v>80</v>
      </c>
      <c r="B81" s="48"/>
      <c r="C81" s="48"/>
      <c r="D81" s="59">
        <v>0</v>
      </c>
      <c r="E81" s="48"/>
      <c r="F81" s="63">
        <f>D81*E33</f>
        <v>0</v>
      </c>
      <c r="I81" s="7"/>
    </row>
    <row r="82" spans="1:6" ht="12.75">
      <c r="A82" s="1" t="s">
        <v>33</v>
      </c>
      <c r="B82" s="1"/>
      <c r="F82" s="31">
        <f>F51+F55+F59+F70+F76+F80+F81</f>
        <v>34574.39085024117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2005.314669313988</v>
      </c>
    </row>
    <row r="84" spans="1:6" ht="12.75">
      <c r="A84" s="1"/>
      <c r="B84" s="35" t="s">
        <v>130</v>
      </c>
      <c r="C84" s="35"/>
      <c r="D84" s="1"/>
      <c r="E84" s="53"/>
      <c r="F84" s="54">
        <v>8712.4</v>
      </c>
    </row>
    <row r="85" spans="1:6" ht="12.75">
      <c r="A85" s="1"/>
      <c r="B85" s="35" t="s">
        <v>131</v>
      </c>
      <c r="C85" s="35"/>
      <c r="D85" s="1"/>
      <c r="E85" s="53"/>
      <c r="F85" s="54">
        <v>463.01</v>
      </c>
    </row>
    <row r="86" spans="1:6" ht="12.75">
      <c r="A86" s="1"/>
      <c r="B86" s="35" t="s">
        <v>132</v>
      </c>
      <c r="C86" s="35"/>
      <c r="D86" s="1"/>
      <c r="E86" s="53"/>
      <c r="F86" s="54">
        <v>2432.91</v>
      </c>
    </row>
    <row r="87" spans="1:6" ht="13.5">
      <c r="A87" s="12" t="s">
        <v>35</v>
      </c>
      <c r="B87" s="12"/>
      <c r="C87" s="12"/>
      <c r="D87" s="12"/>
      <c r="E87" s="12"/>
      <c r="F87" s="40">
        <f>F82+F83+F84+F85+F86</f>
        <v>48188.02551955516</v>
      </c>
    </row>
    <row r="88" spans="2:6" ht="12.75">
      <c r="B88" s="36" t="s">
        <v>71</v>
      </c>
      <c r="C88" s="37" t="s">
        <v>72</v>
      </c>
      <c r="D88" s="22" t="s">
        <v>73</v>
      </c>
      <c r="E88" s="22" t="s">
        <v>74</v>
      </c>
      <c r="F88" s="55" t="s">
        <v>138</v>
      </c>
    </row>
    <row r="89" spans="1:6" ht="12.75">
      <c r="A89" s="13"/>
      <c r="B89" s="38">
        <v>43862</v>
      </c>
      <c r="C89" s="39">
        <v>-74544</v>
      </c>
      <c r="D89" s="41">
        <f>F44</f>
        <v>62085.54</v>
      </c>
      <c r="E89" s="41">
        <f>F87</f>
        <v>48188.02551955516</v>
      </c>
      <c r="F89" s="42">
        <f>C89+D89-E89</f>
        <v>-60646.48551955516</v>
      </c>
    </row>
    <row r="91" spans="1:6" ht="13.5" thickBot="1">
      <c r="A91" t="s">
        <v>114</v>
      </c>
      <c r="C91" s="50">
        <v>43862</v>
      </c>
      <c r="D91" s="8" t="s">
        <v>115</v>
      </c>
      <c r="E91" s="50">
        <v>43890</v>
      </c>
      <c r="F91" t="s">
        <v>116</v>
      </c>
    </row>
    <row r="92" spans="1:8" ht="13.5" thickBot="1">
      <c r="A92" t="s">
        <v>117</v>
      </c>
      <c r="F92" s="51">
        <f>E89</f>
        <v>48188.02551955516</v>
      </c>
      <c r="G92" s="7" t="s">
        <v>14</v>
      </c>
      <c r="H92" s="7"/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1" ht="12.75">
      <c r="B101" t="s">
        <v>125</v>
      </c>
    </row>
    <row r="103" ht="12.75">
      <c r="A103" t="s">
        <v>126</v>
      </c>
    </row>
    <row r="106" ht="12.75">
      <c r="A106" t="s">
        <v>127</v>
      </c>
    </row>
    <row r="109" ht="12.75">
      <c r="A109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2017-08-21T12:50:07Z</cp:lastPrinted>
  <dcterms:created xsi:type="dcterms:W3CDTF">2008-08-18T07:30:19Z</dcterms:created>
  <dcterms:modified xsi:type="dcterms:W3CDTF">2020-05-28T10:05:19Z</dcterms:modified>
  <cp:category/>
  <cp:version/>
  <cp:contentType/>
  <cp:contentStatus/>
</cp:coreProperties>
</file>