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<sst xmlns="http://schemas.openxmlformats.org/spreadsheetml/2006/main" count="166" uniqueCount="143">
  <si>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</si>
  <si>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</si>
  <si>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</si>
  <si>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</si>
  <si>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</si>
  <si>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</si>
  <si>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</si>
  <si>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</si>
  <si>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</si>
  <si>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</si>
  <si>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</si>
  <si>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</si>
  <si>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</si>
  <si>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</si>
  <si>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</si>
  <si>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</si>
  <si>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</si>
  <si>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</si>
  <si>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</si>
  <si>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</si>
  <si>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</si>
  <si>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</si>
  <si>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</si>
  <si>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</si>
  <si>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</si>
  <si>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</si>
  <si>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</si>
  <si>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</si>
  <si>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</si>
  <si>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</si>
  <si>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</si>
  <si>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</si>
  <si>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</si>
  <si>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</si>
  <si>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</si>
  <si>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</si>
  <si>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</si>
  <si>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</si>
  <si>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</si>
  <si>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</si>
  <si>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</si>
  <si>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</si>
  <si>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</si>
  <si>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</si>
  <si>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</si>
  <si>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</si>
  <si>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</si>
  <si>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</si>
  <si>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</si>
  <si>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</si>
  <si>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</si>
  <si>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</si>
  <si>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</si>
  <si>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</si>
  <si>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</si>
  <si>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</si>
  <si>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</si>
  <si>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</si>
  <si>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</si>
  <si>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</si>
  <si>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</si>
  <si>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</si>
  <si>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</si>
  <si>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</si>
  <si>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</si>
  <si>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</si>
  <si>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</si>
  <si>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</si>
  <si>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</si>
  <si>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</si>
  <si>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</si>
  <si>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</si>
  <si>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</si>
  <si>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</si>
  <si>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</si>
  <si>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</si>
  <si>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</si>
  <si>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</si>
  <si>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</si>
  <si>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</si>
  <si>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</si>
  <si>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</si>
  <si>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</si>
  <si>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</si>
  <si>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</si>
  <si>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</si>
  <si>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</si>
  <si>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</si>
  <si>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</si>
  <si>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</si>
  <si>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</si>
  <si>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</si>
  <si>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</si>
  <si>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</si>
  <si>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</si>
  <si>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</si>
  <si>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</si>
  <si>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</si>
  <si>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</si>
  <si>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</si>
  <si>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</si>
  <si>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</si>
  <si>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</si>
  <si>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</si>
  <si>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</si>
  <si>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</si>
  <si>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</si>
  <si>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</si>
  <si>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</si>
  <si>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</si>
  <si>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</si>
  <si>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</si>
  <si>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</si>
  <si>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</si>
  <si>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</si>
  <si>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</si>
  <si>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</si>
  <si>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</si>
  <si>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</si>
  <si>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</si>
  <si>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</si>
  <si>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</si>
  <si>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</si>
  <si>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</si>
  <si>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</si>
  <si>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</si>
  <si>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</si>
  <si>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</si>
  <si>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</si>
  <si>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</si>
  <si>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</si>
  <si>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</si>
  <si>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</si>
  <si>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</si>
  <si>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</si>
  <si>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Арендаторы  (Спарк, Медиа-Маркет,интер-тел,ростел.комстар,видикон)</t>
  </si>
  <si>
    <t>2020г.</t>
  </si>
  <si>
    <t>октября</t>
  </si>
  <si>
    <t>за   октябрь  2020 г.</t>
  </si>
  <si>
    <t>ост.на 01.11</t>
  </si>
  <si>
    <t xml:space="preserve">смена замка (2шт) </t>
  </si>
  <si>
    <t>замок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</si>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</sst>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52">
      <selection activeCell="F89" sqref="F89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88</v>
      </c>
      <c r="D2" s="8">
        <v>10</v>
      </c>
      <c r="K2" s="5" t="s">
        <v>138</v>
      </c>
    </row>
    <row r="3" spans="1:13" ht="12.75">
      <c r="A3" t="s">
        <v>89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136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7">
        <f>L6*160.174*1.302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0</v>
      </c>
      <c r="M9" s="47">
        <f t="shared" si="0"/>
        <v>0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7">
        <f t="shared" si="0"/>
        <v>442.1186817600001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9</v>
      </c>
      <c r="M17" s="47">
        <f t="shared" si="0"/>
        <v>1876.918932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7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105</v>
      </c>
      <c r="J20" s="20"/>
      <c r="K20" s="27" t="s">
        <v>57</v>
      </c>
      <c r="L20" s="28">
        <f>SUM(L6:L19)</f>
        <v>11.620000000000001</v>
      </c>
      <c r="M20" s="34">
        <f>SUM(M6:M19)</f>
        <v>2423.3108877600002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f>1.07*2</f>
        <v>2.14</v>
      </c>
      <c r="M24" s="33">
        <f>L24*160.174*1.302*1.15</f>
        <v>513.2330546280001</v>
      </c>
    </row>
    <row r="25" spans="1:13" ht="12.75">
      <c r="A25" t="s">
        <v>109</v>
      </c>
      <c r="J25" s="20">
        <v>2</v>
      </c>
      <c r="K25" s="20"/>
      <c r="L25" s="47"/>
      <c r="M25" s="33">
        <f aca="true" t="shared" si="1" ref="M25:M35">L25*160.174*1.302*1.15</f>
        <v>0</v>
      </c>
    </row>
    <row r="26" spans="1:13" ht="12.75">
      <c r="A26" t="s">
        <v>110</v>
      </c>
      <c r="J26" s="20">
        <v>3</v>
      </c>
      <c r="K26" s="20"/>
      <c r="L26" s="47"/>
      <c r="M26" s="33">
        <f t="shared" si="1"/>
        <v>0</v>
      </c>
    </row>
    <row r="27" spans="1:13" ht="12.75">
      <c r="A27" s="49" t="s">
        <v>111</v>
      </c>
      <c r="B27" s="49"/>
      <c r="C27" s="49"/>
      <c r="D27" s="49"/>
      <c r="E27" s="49"/>
      <c r="F27" s="49"/>
      <c r="G27" s="49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2.14</v>
      </c>
      <c r="M36" s="34">
        <f>SUM(M24:M35)</f>
        <v>513.2330546280001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63756.4</v>
      </c>
      <c r="J40" s="20">
        <v>1</v>
      </c>
      <c r="K40" s="20" t="s">
        <v>141</v>
      </c>
      <c r="L40" s="25" t="s">
        <v>142</v>
      </c>
      <c r="M40" s="25">
        <f>2*392.19</f>
        <v>784.38</v>
      </c>
    </row>
    <row r="41" spans="1:13" ht="12.75">
      <c r="A41" t="s">
        <v>7</v>
      </c>
      <c r="F41" s="5">
        <v>60706.3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0.9521600968687065</v>
      </c>
      <c r="J42" s="20">
        <v>3</v>
      </c>
      <c r="K42" s="20"/>
      <c r="L42" s="25"/>
      <c r="M42" s="25"/>
    </row>
    <row r="43" spans="1:13" ht="12.75">
      <c r="A43" s="7" t="s">
        <v>135</v>
      </c>
      <c r="B43" s="7"/>
      <c r="C43" s="7"/>
      <c r="D43" s="7"/>
      <c r="E43" s="7"/>
      <c r="F43" s="5">
        <f>250+100+400+400+250+105</f>
        <v>1505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62211.3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3569*1.302</f>
        <v>4646.838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3420*1.302</f>
        <v>4452.84</v>
      </c>
      <c r="J50" s="20">
        <v>11</v>
      </c>
      <c r="K50" s="20"/>
      <c r="L50" s="25"/>
      <c r="M50" s="25"/>
    </row>
    <row r="51" spans="1:13" ht="12.75">
      <c r="A51" s="58" t="s">
        <v>86</v>
      </c>
      <c r="B51" s="48"/>
      <c r="C51" s="48"/>
      <c r="D51" s="48"/>
      <c r="E51" s="56">
        <v>0</v>
      </c>
      <c r="F51" s="57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9099.678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8" t="s">
        <v>134</v>
      </c>
      <c r="B59" s="55"/>
      <c r="C59" s="48"/>
      <c r="D59" s="56"/>
      <c r="E59" s="48"/>
      <c r="F59" s="56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784.38</v>
      </c>
    </row>
    <row r="62" spans="1:13" ht="12.75">
      <c r="A62" t="s">
        <v>18</v>
      </c>
      <c r="C62" s="48">
        <v>304687</v>
      </c>
      <c r="D62">
        <v>224780.6</v>
      </c>
      <c r="E62">
        <v>3177.5</v>
      </c>
      <c r="F62" s="35">
        <f>C62/D62*E62</f>
        <v>4307.057381731342</v>
      </c>
      <c r="J62" s="44"/>
      <c r="K62" s="44"/>
      <c r="L62" s="45"/>
      <c r="M62" s="46"/>
    </row>
    <row r="63" spans="1:6" ht="12.75">
      <c r="A63" t="s">
        <v>19</v>
      </c>
      <c r="F63" s="35">
        <f>M20</f>
        <v>2423.3108877600002</v>
      </c>
    </row>
    <row r="64" spans="1:6" ht="12.75">
      <c r="A64" t="s">
        <v>20</v>
      </c>
      <c r="F64" s="11">
        <f>M36</f>
        <v>513.2330546280001</v>
      </c>
    </row>
    <row r="65" spans="1:6" ht="12.75">
      <c r="A65" t="s">
        <v>74</v>
      </c>
      <c r="F65" s="5">
        <f>1*600*1.302</f>
        <v>781.2</v>
      </c>
    </row>
    <row r="66" spans="1:6" ht="12.75">
      <c r="A66" t="s">
        <v>21</v>
      </c>
      <c r="F66" s="11">
        <f>M61</f>
        <v>784.38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0.43</v>
      </c>
      <c r="E69" t="s">
        <v>14</v>
      </c>
      <c r="F69" s="11">
        <f>B69*D69</f>
        <v>1366.325</v>
      </c>
    </row>
    <row r="70" spans="1:6" ht="12.75">
      <c r="A70" s="61" t="s">
        <v>80</v>
      </c>
      <c r="B70" s="61"/>
      <c r="C70" s="61"/>
      <c r="D70" s="62"/>
      <c r="E70" s="61"/>
      <c r="F70" s="62">
        <v>15130</v>
      </c>
    </row>
    <row r="71" spans="1:6" ht="12.75">
      <c r="A71" s="48" t="s">
        <v>87</v>
      </c>
      <c r="B71" s="48"/>
      <c r="C71" s="48"/>
      <c r="D71" s="57">
        <v>0</v>
      </c>
      <c r="E71" s="48"/>
      <c r="F71" s="57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25305.506324119342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0.24</v>
      </c>
      <c r="E74" t="s">
        <v>14</v>
      </c>
      <c r="F74" s="11">
        <f>B74*D74</f>
        <v>762.6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0.94</v>
      </c>
      <c r="E77" t="s">
        <v>14</v>
      </c>
      <c r="F77" s="11">
        <f>B77*D77</f>
        <v>2986.85</v>
      </c>
    </row>
    <row r="78" spans="1:6" ht="12.75">
      <c r="A78" s="4" t="s">
        <v>28</v>
      </c>
      <c r="F78" s="32">
        <f>F74+F77</f>
        <v>3749.45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1.54</v>
      </c>
      <c r="E81" t="s">
        <v>14</v>
      </c>
      <c r="F81" s="11">
        <f>B81*D81</f>
        <v>4893.35</v>
      </c>
    </row>
    <row r="82" spans="1:9" ht="12.75">
      <c r="A82" s="4" t="s">
        <v>31</v>
      </c>
      <c r="F82" s="8">
        <f>SUM(F81)</f>
        <v>4893.35</v>
      </c>
      <c r="I82" s="7"/>
    </row>
    <row r="83" spans="1:6" ht="12.75">
      <c r="A83" s="59" t="s">
        <v>79</v>
      </c>
      <c r="B83" s="48"/>
      <c r="C83" s="48"/>
      <c r="D83" s="56">
        <v>0</v>
      </c>
      <c r="E83" s="48"/>
      <c r="F83" s="60">
        <f>D83*E33</f>
        <v>0</v>
      </c>
    </row>
    <row r="84" spans="1:6" ht="12.75">
      <c r="A84" s="1" t="s">
        <v>32</v>
      </c>
      <c r="B84" s="1"/>
      <c r="F84" s="32">
        <f>F52+F56+F60+F72+F78+F82+F83</f>
        <v>49352.98432411934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2862.4730907989215</v>
      </c>
    </row>
    <row r="86" spans="1:6" ht="12.75">
      <c r="A86" s="1"/>
      <c r="B86" s="36" t="s">
        <v>131</v>
      </c>
      <c r="C86" s="36"/>
      <c r="D86" s="1"/>
      <c r="E86" s="53"/>
      <c r="F86" s="54">
        <v>8790.6</v>
      </c>
    </row>
    <row r="87" spans="1:6" ht="12.75">
      <c r="A87" s="1"/>
      <c r="B87" s="36" t="s">
        <v>132</v>
      </c>
      <c r="C87" s="36"/>
      <c r="D87" s="1"/>
      <c r="E87" s="53"/>
      <c r="F87" s="54">
        <v>467.35</v>
      </c>
    </row>
    <row r="88" spans="1:6" ht="12.75">
      <c r="A88" s="1"/>
      <c r="B88" s="36" t="s">
        <v>133</v>
      </c>
      <c r="C88" s="36"/>
      <c r="D88" s="1"/>
      <c r="E88" s="53"/>
      <c r="F88" s="54">
        <f>2543.05+481.82</f>
        <v>3024.8700000000003</v>
      </c>
    </row>
    <row r="89" spans="1:6" ht="15">
      <c r="A89" s="12" t="s">
        <v>34</v>
      </c>
      <c r="B89" s="12"/>
      <c r="C89" s="12"/>
      <c r="D89" s="12"/>
      <c r="E89" s="12"/>
      <c r="F89" s="31">
        <f>F84+F85+F86+F87+F88</f>
        <v>64498.27741491826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44470</v>
      </c>
      <c r="C91" s="40">
        <v>-95744</v>
      </c>
      <c r="D91" s="42">
        <f>F44</f>
        <v>62211.3</v>
      </c>
      <c r="E91" s="42">
        <f>F89</f>
        <v>64498.27741491826</v>
      </c>
      <c r="F91" s="43">
        <f>C91+D91-E91</f>
        <v>-98030.97741491825</v>
      </c>
    </row>
    <row r="93" spans="1:6" ht="13.5" thickBot="1">
      <c r="A93" t="s">
        <v>115</v>
      </c>
      <c r="C93" s="50">
        <v>44105</v>
      </c>
      <c r="D93" s="8" t="s">
        <v>116</v>
      </c>
      <c r="E93" s="50">
        <v>44135</v>
      </c>
      <c r="F93" t="s">
        <v>117</v>
      </c>
    </row>
    <row r="94" spans="1:7" ht="13.5" thickBot="1">
      <c r="A94" t="s">
        <v>118</v>
      </c>
      <c r="F94" s="51">
        <f>E91</f>
        <v>64498.27741491826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2017-08-21T12:50:21Z</cp:lastPrinted>
  <dcterms:created xsi:type="dcterms:W3CDTF">2008-08-18T07:30:19Z</dcterms:created>
  <dcterms:modified xsi:type="dcterms:W3CDTF">2021-02-10T12:59:51Z</dcterms:modified>
  <cp:category/>
  <cp:version/>
  <cp:contentType/>
  <cp:contentStatus/>
</cp:coreProperties>
</file>