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<sst xmlns="http://schemas.openxmlformats.org/spreadsheetml/2006/main" count="158" uniqueCount="135">
  <si>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</si>
  <si>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</si>
  <si>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</si>
  <si>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</si>
  <si>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</si>
  <si>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</si>
  <si>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</si>
  <si>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</si>
  <si>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</si>
  <si>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</si>
  <si>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</si>
  <si>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</si>
  <si>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</si>
  <si>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</si>
  <si>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</si>
  <si>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</si>
  <si>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</si>
  <si>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</si>
  <si>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</si>
  <si>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</si>
  <si>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</si>
  <si>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</si>
  <si>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</si>
  <si>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</si>
  <si>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</si>
  <si>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</si>
  <si>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</si>
  <si>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</si>
  <si>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</si>
  <si>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</si>
  <si>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</si>
  <si>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</si>
  <si>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</si>
  <si>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</si>
  <si>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</si>
  <si>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</si>
  <si>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</si>
  <si>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</si>
  <si>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</si>
  <si>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</si>
  <si>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</si>
  <si>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</si>
  <si>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</si>
  <si>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</si>
  <si>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</si>
  <si>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</si>
  <si>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</si>
  <si>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</si>
  <si>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</si>
  <si>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</si>
  <si>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</si>
  <si>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</si>
  <si>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</si>
  <si>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</si>
  <si>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</si>
  <si>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</si>
  <si>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</si>
  <si>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</si>
  <si>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</si>
  <si>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</si>
  <si>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</si>
  <si>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</si>
  <si>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</si>
  <si>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</si>
  <si>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</si>
  <si>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</si>
  <si>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</si>
  <si>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</si>
  <si>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</si>
  <si>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</si>
  <si>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</si>
  <si>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</si>
  <si>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</si>
  <si>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</si>
  <si>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</si>
  <si>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</si>
  <si>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</si>
  <si>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</si>
  <si>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</si>
  <si>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</si>
  <si>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</si>
  <si>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</si>
  <si>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</si>
  <si>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</si>
  <si>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</si>
  <si>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</si>
  <si>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</si>
  <si>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</si>
  <si>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</si>
  <si>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</si>
  <si>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</si>
  <si>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</si>
  <si>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</si>
  <si>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</si>
  <si>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</si>
  <si>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</si>
  <si>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</si>
  <si>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</si>
  <si>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</si>
  <si>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</si>
  <si>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</si>
  <si>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</si>
  <si>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</si>
  <si>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</si>
  <si>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</si>
  <si>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</si>
  <si>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</si>
  <si>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</si>
  <si>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</si>
  <si>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</si>
  <si>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</si>
  <si>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</si>
  <si>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</si>
  <si>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</si>
  <si>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</si>
  <si>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</si>
  <si>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</si>
  <si>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</si>
  <si>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</si>
  <si>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</si>
  <si>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</si>
  <si>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</si>
  <si>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</si>
  <si>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</si>
  <si>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</si>
  <si>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</si>
  <si>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</si>
  <si>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</si>
  <si>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</si>
  <si>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</si>
  <si>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 </t>
    </r>
    <r>
      <rPr>
        <sz val="8"/>
        <rFont val="Arial Cyr"/>
        <family val="0"/>
      </rPr>
      <t>(Спарк,ростелеком,комстар,видикон)</t>
    </r>
  </si>
  <si>
    <t>2020г.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</si>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</sst>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F62" sqref="F62"/>
    </sheetView>
  </sheetViews>
  <sheetFormatPr defaultColWidth="9.00390625" defaultRowHeight="12.75"/>
  <cols>
    <col min="1" max="1" width="15.50390625" style="0" customWidth="1"/>
    <col min="3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4</v>
      </c>
      <c r="K2" s="5" t="s">
        <v>133</v>
      </c>
    </row>
    <row r="3" spans="1:13" ht="12.75">
      <c r="A3" t="s">
        <v>85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75</v>
      </c>
      <c r="L6" s="25">
        <v>0</v>
      </c>
      <c r="M6" s="51">
        <f>L6*126.87*1.302</f>
        <v>0</v>
      </c>
    </row>
    <row r="7" spans="2:13" ht="12.75">
      <c r="B7" t="s">
        <v>88</v>
      </c>
      <c r="C7" s="1" t="s">
        <v>89</v>
      </c>
      <c r="D7" s="1"/>
      <c r="E7" s="1" t="s">
        <v>110</v>
      </c>
      <c r="J7" s="14">
        <v>2</v>
      </c>
      <c r="K7" s="14" t="s">
        <v>42</v>
      </c>
      <c r="L7" s="14"/>
      <c r="M7" s="51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51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51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51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4.98</v>
      </c>
      <c r="M11" s="51">
        <f t="shared" si="0"/>
        <v>822.6200052000002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51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5</v>
      </c>
      <c r="M13" s="51">
        <f t="shared" si="0"/>
        <v>825.9237</v>
      </c>
    </row>
    <row r="14" spans="1:13" ht="12.75">
      <c r="A14" t="s">
        <v>95</v>
      </c>
      <c r="J14" s="20">
        <v>5</v>
      </c>
      <c r="K14" s="19" t="s">
        <v>48</v>
      </c>
      <c r="L14" s="25">
        <v>11.93</v>
      </c>
      <c r="M14" s="51">
        <f t="shared" si="0"/>
        <v>1970.6539482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51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51">
        <f t="shared" si="0"/>
        <v>0</v>
      </c>
    </row>
    <row r="17" spans="5:13" ht="12.75">
      <c r="E17" t="s">
        <v>98</v>
      </c>
      <c r="J17" s="15" t="s">
        <v>52</v>
      </c>
      <c r="K17" s="26" t="s">
        <v>80</v>
      </c>
      <c r="L17" s="21">
        <v>15</v>
      </c>
      <c r="M17" s="51">
        <f t="shared" si="0"/>
        <v>2477.7711000000004</v>
      </c>
    </row>
    <row r="18" spans="5:13" ht="12.75">
      <c r="E18" t="s">
        <v>99</v>
      </c>
      <c r="J18" s="15" t="s">
        <v>54</v>
      </c>
      <c r="K18" s="26" t="s">
        <v>53</v>
      </c>
      <c r="L18" s="21"/>
      <c r="M18" s="51">
        <f t="shared" si="0"/>
        <v>0</v>
      </c>
    </row>
    <row r="19" spans="1:13" ht="12.75">
      <c r="A19" t="s">
        <v>100</v>
      </c>
      <c r="J19" s="16" t="s">
        <v>79</v>
      </c>
      <c r="K19" s="18" t="s">
        <v>55</v>
      </c>
      <c r="L19" s="23">
        <v>0.5</v>
      </c>
      <c r="M19" s="51">
        <f t="shared" si="0"/>
        <v>82.59237</v>
      </c>
    </row>
    <row r="20" spans="1:13" ht="12.75">
      <c r="A20" t="s">
        <v>101</v>
      </c>
      <c r="J20" s="20"/>
      <c r="K20" s="27" t="s">
        <v>56</v>
      </c>
      <c r="L20" s="28">
        <f>SUM(L6:L19)</f>
        <v>37.41</v>
      </c>
      <c r="M20" s="32">
        <f>SUM(M6:M19)</f>
        <v>6179.561123400001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/>
      <c r="L24" s="25"/>
      <c r="M24" s="50">
        <f aca="true" t="shared" si="1" ref="M24:M34">L24*126.87*1.302*1.15</f>
        <v>0</v>
      </c>
    </row>
    <row r="25" spans="1:13" ht="12.75">
      <c r="A25" t="s">
        <v>105</v>
      </c>
      <c r="J25" s="20">
        <v>2</v>
      </c>
      <c r="K25" s="48"/>
      <c r="L25" s="56"/>
      <c r="M25" s="50">
        <f t="shared" si="1"/>
        <v>0</v>
      </c>
    </row>
    <row r="26" spans="1:13" ht="12.75">
      <c r="A26" t="s">
        <v>106</v>
      </c>
      <c r="J26" s="20">
        <v>3</v>
      </c>
      <c r="K26" s="20"/>
      <c r="L26" s="51"/>
      <c r="M26" s="50">
        <f t="shared" si="1"/>
        <v>0</v>
      </c>
    </row>
    <row r="27" spans="1:13" ht="12.75">
      <c r="A27" s="53" t="s">
        <v>107</v>
      </c>
      <c r="B27" s="53"/>
      <c r="C27" s="53"/>
      <c r="D27" s="53"/>
      <c r="E27" s="53"/>
      <c r="F27" s="53"/>
      <c r="G27" s="53"/>
      <c r="J27" s="20">
        <v>4</v>
      </c>
      <c r="K27" s="20"/>
      <c r="L27" s="51"/>
      <c r="M27" s="50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50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8"/>
      <c r="L29" s="49"/>
      <c r="M29" s="50">
        <f t="shared" si="1"/>
        <v>0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0</v>
      </c>
      <c r="M35" s="32">
        <f>SUM(M24:M34)</f>
        <v>0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/>
      <c r="L39" s="49"/>
      <c r="M39" s="49"/>
    </row>
    <row r="40" spans="1:13" ht="12.75">
      <c r="A40" s="2" t="s">
        <v>6</v>
      </c>
      <c r="F40" s="11">
        <f>64907.04+355.16</f>
        <v>65262.200000000004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59779.47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0.91598919435753</v>
      </c>
      <c r="J42" s="20">
        <v>4</v>
      </c>
      <c r="K42" s="20"/>
      <c r="L42" s="25"/>
      <c r="M42" s="25"/>
    </row>
    <row r="43" spans="1:13" ht="12.75">
      <c r="A43" t="s">
        <v>130</v>
      </c>
      <c r="F43" s="5">
        <f>250+800+250+105</f>
        <v>1405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61184.47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6990*1.302</f>
        <v>9100.98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5120*1.302</f>
        <v>6666.24</v>
      </c>
      <c r="J50" s="20">
        <v>12</v>
      </c>
      <c r="K50" s="20"/>
      <c r="L50" s="25"/>
      <c r="M50" s="25"/>
    </row>
    <row r="51" spans="1:13" ht="12.75">
      <c r="A51" s="61" t="s">
        <v>82</v>
      </c>
      <c r="B51" s="52"/>
      <c r="C51" s="52"/>
      <c r="D51" s="52"/>
      <c r="E51" s="62">
        <v>0</v>
      </c>
      <c r="F51" s="63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15767.22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0</v>
      </c>
    </row>
    <row r="54" spans="1:6" ht="12.75">
      <c r="A54" t="s">
        <v>73</v>
      </c>
      <c r="C54" s="13"/>
      <c r="D54" s="43">
        <v>0</v>
      </c>
      <c r="E54" s="13" t="s">
        <v>14</v>
      </c>
      <c r="F54" s="11">
        <f>E33*D54</f>
        <v>0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52">
        <v>233902</v>
      </c>
      <c r="D58">
        <v>229360</v>
      </c>
      <c r="E58">
        <v>4476.6</v>
      </c>
      <c r="F58" s="33">
        <f>C58/D58*E58</f>
        <v>4565.249795953959</v>
      </c>
    </row>
    <row r="59" spans="1:6" ht="12.75">
      <c r="A59" t="s">
        <v>19</v>
      </c>
      <c r="F59" s="33">
        <f>M20</f>
        <v>6179.561123400001</v>
      </c>
    </row>
    <row r="60" spans="1:6" ht="12.75">
      <c r="A60" t="s">
        <v>20</v>
      </c>
      <c r="F60" s="11">
        <f>M35</f>
        <v>0</v>
      </c>
    </row>
    <row r="61" spans="1:6" ht="12.75">
      <c r="A61" t="s">
        <v>70</v>
      </c>
      <c r="F61" s="5">
        <f>1*600*1.302</f>
        <v>781.2</v>
      </c>
    </row>
    <row r="62" spans="1:6" ht="12.75">
      <c r="A62" t="s">
        <v>21</v>
      </c>
      <c r="F62" s="11">
        <f>M53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0.27</v>
      </c>
      <c r="E65" t="s">
        <v>14</v>
      </c>
      <c r="F65" s="11">
        <f>B65*D65</f>
        <v>1208.6820000000002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52" t="s">
        <v>83</v>
      </c>
      <c r="B67" s="52"/>
      <c r="C67" s="52"/>
      <c r="D67" s="63">
        <v>0</v>
      </c>
      <c r="E67" s="52"/>
      <c r="F67" s="63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12734.692919353962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0.24</v>
      </c>
      <c r="E70" t="s">
        <v>14</v>
      </c>
      <c r="F70" s="11">
        <f>B70*D70</f>
        <v>1074.384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0.95</v>
      </c>
      <c r="E73" t="s">
        <v>14</v>
      </c>
      <c r="F73" s="11">
        <f>B73*D73</f>
        <v>4252.77</v>
      </c>
    </row>
    <row r="74" spans="1:6" ht="12.75">
      <c r="A74" s="4" t="s">
        <v>28</v>
      </c>
      <c r="F74" s="31">
        <f>F70+F73</f>
        <v>5327.154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1.96</v>
      </c>
      <c r="E77" t="s">
        <v>14</v>
      </c>
      <c r="F77" s="11">
        <f>B77*D77</f>
        <v>8774.136</v>
      </c>
    </row>
    <row r="78" spans="1:6" ht="12.75">
      <c r="A78" s="4" t="s">
        <v>30</v>
      </c>
      <c r="F78" s="31">
        <f>SUM(F77)</f>
        <v>8774.136</v>
      </c>
    </row>
    <row r="79" spans="1:6" ht="12.75">
      <c r="A79" s="64" t="s">
        <v>76</v>
      </c>
      <c r="B79" s="52"/>
      <c r="C79" s="52"/>
      <c r="D79" s="62">
        <v>0</v>
      </c>
      <c r="E79" s="52"/>
      <c r="F79" s="65">
        <f>D79*E33</f>
        <v>0</v>
      </c>
    </row>
    <row r="80" spans="1:6" ht="12.75">
      <c r="A80" s="1" t="s">
        <v>31</v>
      </c>
      <c r="B80" s="1"/>
      <c r="F80" s="31">
        <f>F52+F56+F68+F74+F78+F79</f>
        <v>42603.202919353964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2470.98576932253</v>
      </c>
      <c r="I81" s="7"/>
    </row>
    <row r="82" spans="1:9" ht="12.75">
      <c r="A82" s="1"/>
      <c r="B82" s="34" t="s">
        <v>127</v>
      </c>
      <c r="C82" s="34"/>
      <c r="D82" s="1"/>
      <c r="E82" s="58"/>
      <c r="F82" s="59">
        <v>2267.8</v>
      </c>
      <c r="I82" s="7"/>
    </row>
    <row r="83" spans="1:9" ht="12.75">
      <c r="A83" s="1"/>
      <c r="B83" s="34" t="s">
        <v>128</v>
      </c>
      <c r="C83" s="34"/>
      <c r="D83" s="1"/>
      <c r="E83" s="58"/>
      <c r="F83" s="60">
        <v>0</v>
      </c>
      <c r="I83" s="7"/>
    </row>
    <row r="84" spans="1:9" ht="12.75">
      <c r="A84" s="1"/>
      <c r="B84" s="34" t="s">
        <v>129</v>
      </c>
      <c r="C84" s="34"/>
      <c r="D84" s="1"/>
      <c r="E84" s="58"/>
      <c r="F84" s="59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0">
        <f>F80+F81+F82+F83+F84</f>
        <v>47341.988688676494</v>
      </c>
    </row>
    <row r="86" spans="2:6" ht="12.75">
      <c r="B86" s="35" t="s">
        <v>66</v>
      </c>
      <c r="C86" s="36" t="s">
        <v>67</v>
      </c>
      <c r="D86" s="22" t="s">
        <v>68</v>
      </c>
      <c r="E86" s="22" t="s">
        <v>69</v>
      </c>
      <c r="F86" s="39" t="s">
        <v>134</v>
      </c>
    </row>
    <row r="87" spans="1:6" ht="12.75">
      <c r="A87" s="13"/>
      <c r="B87" s="37">
        <v>43922</v>
      </c>
      <c r="C87" s="38">
        <v>36063</v>
      </c>
      <c r="D87" s="41">
        <f>F44</f>
        <v>61184.47</v>
      </c>
      <c r="E87" s="41">
        <f>F85</f>
        <v>47341.988688676494</v>
      </c>
      <c r="F87" s="42">
        <f>C87+D87-E87</f>
        <v>49905.48131132351</v>
      </c>
    </row>
    <row r="89" spans="1:6" ht="13.5" thickBot="1">
      <c r="A89" t="s">
        <v>111</v>
      </c>
      <c r="C89" s="54">
        <v>43922</v>
      </c>
      <c r="D89" s="8" t="s">
        <v>112</v>
      </c>
      <c r="E89" s="54">
        <v>43951</v>
      </c>
      <c r="F89" t="s">
        <v>113</v>
      </c>
    </row>
    <row r="90" spans="1:7" ht="13.5" thickBot="1">
      <c r="A90" t="s">
        <v>114</v>
      </c>
      <c r="F90" s="55">
        <f>E87</f>
        <v>47341.988688676494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2017-08-21T14:16:15Z</cp:lastPrinted>
  <dcterms:created xsi:type="dcterms:W3CDTF">2008-08-18T07:30:19Z</dcterms:created>
  <dcterms:modified xsi:type="dcterms:W3CDTF">2020-06-18T10:30:48Z</dcterms:modified>
  <cp:category/>
  <cp:version/>
  <cp:contentType/>
  <cp:contentStatus/>
</cp:coreProperties>
</file>