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<sst xmlns="http://schemas.openxmlformats.org/spreadsheetml/2006/main" count="162" uniqueCount="139">
  <si>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</si>
  <si>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</si>
  <si>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</si>
  <si>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</si>
  <si>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</si>
  <si>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</si>
  <si>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</si>
  <si>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</si>
  <si>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</si>
  <si>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</si>
  <si>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</si>
  <si>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</si>
  <si>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</si>
  <si>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</si>
  <si>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</si>
  <si>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</si>
  <si>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</si>
  <si>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</si>
  <si>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</si>
  <si>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</si>
  <si>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</si>
  <si>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</si>
  <si>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</si>
  <si>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</si>
  <si>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</si>
  <si>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</si>
  <si>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</si>
  <si>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</si>
  <si>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</si>
  <si>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</si>
  <si>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</si>
  <si>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</si>
  <si>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</si>
  <si>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</si>
  <si>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</si>
  <si>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</si>
  <si>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</si>
  <si>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</si>
  <si>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</si>
  <si>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</si>
  <si>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</si>
  <si>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</si>
  <si>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</si>
  <si>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</si>
  <si>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</si>
  <si>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</si>
  <si>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</si>
  <si>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</si>
  <si>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</si>
  <si>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</si>
  <si>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</si>
  <si>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</si>
  <si>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</si>
  <si>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</si>
  <si>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</si>
  <si>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</si>
  <si>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</si>
  <si>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</si>
  <si>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</si>
  <si>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</si>
  <si>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</si>
  <si>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</si>
  <si>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</si>
  <si>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</si>
  <si>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</si>
  <si>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</si>
  <si>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</si>
  <si>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</si>
  <si>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</si>
  <si>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</si>
  <si>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</si>
  <si>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</si>
  <si>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</si>
  <si>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</si>
  <si>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</si>
  <si>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</si>
  <si>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</si>
  <si>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</si>
  <si>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</si>
  <si>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</si>
  <si>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</si>
  <si>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</si>
  <si>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</si>
  <si>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</si>
  <si>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</si>
  <si>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</si>
  <si>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</si>
  <si>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</si>
  <si>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</si>
  <si>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</si>
  <si>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</si>
  <si>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</si>
  <si>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</si>
  <si>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</si>
  <si>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</si>
  <si>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</si>
  <si>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</si>
  <si>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</si>
  <si>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</si>
  <si>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</si>
  <si>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</si>
  <si>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</si>
  <si>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</si>
  <si>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</si>
  <si>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</si>
  <si>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</si>
  <si>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</si>
  <si>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</si>
  <si>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</si>
  <si>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</si>
  <si>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</si>
  <si>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</si>
  <si>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</si>
  <si>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</si>
  <si>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</si>
  <si>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</si>
  <si>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</si>
  <si>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</si>
  <si>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</si>
  <si>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</si>
  <si>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</si>
  <si>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</si>
  <si>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</si>
  <si>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</si>
  <si>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</si>
  <si>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</si>
  <si>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</si>
  <si>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</si>
  <si>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</si>
  <si>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</si>
  <si>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</si>
  <si>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2020г.</t>
  </si>
  <si>
    <t>Горгаз (техобслуживание и ремонт)</t>
  </si>
  <si>
    <t>октября</t>
  </si>
  <si>
    <t>за   октябрь  2020 г.</t>
  </si>
  <si>
    <t>ост.на 01.11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</si>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</sst>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10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3.49</v>
      </c>
      <c r="M6" s="50">
        <f>L6*160.174*1.302</f>
        <v>727.8274525200002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50">
        <f t="shared" si="0"/>
        <v>2487.96031764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0">
        <f t="shared" si="0"/>
        <v>3128.19822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35.92</v>
      </c>
      <c r="M20" s="32">
        <f>SUM(M6:M19)</f>
        <v>7490.992004160001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f>0.1*7.1</f>
        <v>0.71</v>
      </c>
      <c r="M24" s="49">
        <f>L24*160.174*1.302*1.15</f>
        <v>170.27825644199999</v>
      </c>
    </row>
    <row r="25" spans="1:13" ht="12.75">
      <c r="A25" t="s">
        <v>105</v>
      </c>
      <c r="J25" s="20">
        <v>2</v>
      </c>
      <c r="K25" s="47"/>
      <c r="L25" s="55"/>
      <c r="M25" s="49">
        <f aca="true" t="shared" si="1" ref="M25:M34">L25*160.174*1.302*1.15</f>
        <v>0</v>
      </c>
    </row>
    <row r="26" spans="1:13" ht="12.75">
      <c r="A26" t="s">
        <v>106</v>
      </c>
      <c r="J26" s="20">
        <v>3</v>
      </c>
      <c r="K26" s="20"/>
      <c r="L26" s="50"/>
      <c r="M26" s="49">
        <f t="shared" si="1"/>
        <v>0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0.71</v>
      </c>
      <c r="M35" s="32">
        <f>SUM(M24:M34)</f>
        <v>170.27825644199999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137</v>
      </c>
      <c r="L39" s="48" t="s">
        <v>138</v>
      </c>
      <c r="M39" s="48">
        <f>10*11.6</f>
        <v>116</v>
      </c>
    </row>
    <row r="40" spans="1:13" ht="12.75">
      <c r="A40" s="2" t="s">
        <v>6</v>
      </c>
      <c r="F40" s="11">
        <v>65560.86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61483.53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0.9378084729211911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62888.53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6990*1.302</f>
        <v>9100.98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5000*1.302</f>
        <v>6510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0</v>
      </c>
      <c r="F51" s="62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15610.98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116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304687</v>
      </c>
      <c r="D58">
        <v>224780.8</v>
      </c>
      <c r="E58">
        <v>4476.6</v>
      </c>
      <c r="F58" s="33">
        <f>C58/D58*E58</f>
        <v>6067.964097467399</v>
      </c>
    </row>
    <row r="59" spans="1:6" ht="12.75">
      <c r="A59" t="s">
        <v>19</v>
      </c>
      <c r="F59" s="33">
        <f>M20</f>
        <v>7490.992004160001</v>
      </c>
    </row>
    <row r="60" spans="1:6" ht="12.75">
      <c r="A60" t="s">
        <v>20</v>
      </c>
      <c r="F60" s="11">
        <f>M35</f>
        <v>170.27825644199999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21</v>
      </c>
      <c r="F62" s="11">
        <f>M53</f>
        <v>116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132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0.43</v>
      </c>
      <c r="E66" t="s">
        <v>14</v>
      </c>
      <c r="F66" s="11">
        <f>B66*D66</f>
        <v>1924.938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1" t="s">
        <v>83</v>
      </c>
      <c r="B68" s="51"/>
      <c r="C68" s="51"/>
      <c r="D68" s="62">
        <v>0</v>
      </c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15770.1723580694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0.94</v>
      </c>
      <c r="E74" t="s">
        <v>14</v>
      </c>
      <c r="F74" s="11">
        <f>B74*D74</f>
        <v>4208.004</v>
      </c>
    </row>
    <row r="75" spans="1:6" ht="12.75">
      <c r="A75" s="4" t="s">
        <v>28</v>
      </c>
      <c r="F75" s="31">
        <f>F71+F74</f>
        <v>5282.388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1.54</v>
      </c>
      <c r="E78" t="s">
        <v>14</v>
      </c>
      <c r="F78" s="11">
        <f>B78*D78</f>
        <v>6893.964000000001</v>
      </c>
    </row>
    <row r="79" spans="1:6" ht="12.75">
      <c r="A79" s="4" t="s">
        <v>30</v>
      </c>
      <c r="F79" s="31">
        <f>SUM(F78)</f>
        <v>6893.964000000001</v>
      </c>
    </row>
    <row r="80" spans="1:6" ht="12.75">
      <c r="A80" s="63" t="s">
        <v>76</v>
      </c>
      <c r="B80" s="51"/>
      <c r="C80" s="51"/>
      <c r="D80" s="61">
        <v>0</v>
      </c>
      <c r="E80" s="51"/>
      <c r="F80" s="64">
        <f>D80*E33</f>
        <v>0</v>
      </c>
    </row>
    <row r="81" spans="1:6" ht="12.75">
      <c r="A81" s="1" t="s">
        <v>31</v>
      </c>
      <c r="B81" s="1"/>
      <c r="F81" s="31">
        <f>F52+F56+F69+F75+F79+F80</f>
        <v>43557.5043580694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2526.335252768025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v>2267.8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48351.639610837425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44470</v>
      </c>
      <c r="C88" s="38">
        <v>20361</v>
      </c>
      <c r="D88" s="41">
        <f>F44</f>
        <v>62888.53</v>
      </c>
      <c r="E88" s="41">
        <f>F86</f>
        <v>48351.639610837425</v>
      </c>
      <c r="F88" s="42">
        <f>C88+D88-E88</f>
        <v>34897.890389162574</v>
      </c>
    </row>
    <row r="90" spans="1:6" ht="13.5" thickBot="1">
      <c r="A90" t="s">
        <v>111</v>
      </c>
      <c r="C90" s="53">
        <v>44105</v>
      </c>
      <c r="D90" s="8" t="s">
        <v>112</v>
      </c>
      <c r="E90" s="53">
        <v>44135</v>
      </c>
      <c r="F90" t="s">
        <v>113</v>
      </c>
    </row>
    <row r="91" spans="1:7" ht="13.5" thickBot="1">
      <c r="A91" t="s">
        <v>114</v>
      </c>
      <c r="F91" s="54">
        <f>E88</f>
        <v>48351.639610837425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2020-09-12T14:08:57Z</cp:lastPrinted>
  <dcterms:created xsi:type="dcterms:W3CDTF">2008-08-18T07:30:19Z</dcterms:created>
  <dcterms:modified xsi:type="dcterms:W3CDTF">2021-02-11T08:13:58Z</dcterms:modified>
  <cp:category/>
  <cp:version/>
  <cp:contentType/>
  <cp:contentStatus/>
</cp:coreProperties>
</file>