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<sst xmlns="http://schemas.openxmlformats.org/spreadsheetml/2006/main" count="177" uniqueCount="151">
  <si>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</si>
  <si>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</si>
  <si>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</si>
  <si>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</si>
  <si>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</si>
  <si>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</si>
  <si>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</si>
  <si>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</si>
  <si>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</si>
  <si>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</si>
  <si>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</si>
  <si>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</si>
  <si>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</si>
  <si>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</si>
  <si>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</si>
  <si>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</si>
  <si>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</si>
  <si>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</si>
  <si>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</si>
  <si>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</si>
  <si>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</si>
  <si>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</si>
  <si>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</si>
  <si>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</si>
  <si>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</si>
  <si>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</si>
  <si>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</si>
  <si>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</si>
  <si>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</si>
  <si>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</si>
  <si>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</si>
  <si>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</si>
  <si>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</si>
  <si>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</si>
  <si>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</si>
  <si>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</si>
  <si>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</si>
  <si>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</si>
  <si>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</si>
  <si>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</si>
  <si>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</si>
  <si>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</si>
  <si>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</si>
  <si>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</si>
  <si>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</si>
  <si>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</si>
  <si>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</si>
  <si>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</si>
  <si>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</si>
  <si>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</si>
  <si>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</si>
  <si>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</si>
  <si>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</si>
  <si>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</si>
  <si>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</si>
  <si>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</si>
  <si>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</si>
  <si>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</si>
  <si>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</si>
  <si>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</si>
  <si>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</si>
  <si>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</si>
  <si>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</si>
  <si>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</si>
  <si>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</si>
  <si>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</si>
  <si>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</si>
  <si>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</si>
  <si>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</si>
  <si>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</si>
  <si>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</si>
  <si>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</si>
  <si>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</si>
  <si>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</si>
  <si>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</si>
  <si>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</si>
  <si>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</si>
  <si>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</si>
  <si>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</si>
  <si>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</si>
  <si>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</si>
  <si>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</si>
  <si>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</si>
  <si>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</si>
  <si>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</si>
  <si>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</si>
  <si>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</si>
  <si>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</si>
  <si>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</si>
  <si>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</si>
  <si>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</si>
  <si>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</si>
  <si>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</si>
  <si>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</si>
  <si>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</si>
  <si>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</si>
  <si>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</si>
  <si>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</si>
  <si>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</si>
  <si>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</si>
  <si>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</si>
  <si>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</si>
  <si>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</si>
  <si>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</si>
  <si>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</si>
  <si>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</si>
  <si>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</si>
  <si>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</si>
  <si>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</si>
  <si>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</si>
  <si>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</si>
  <si>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</si>
  <si>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</si>
  <si>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</si>
  <si>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</si>
  <si>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</si>
  <si>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</si>
  <si>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</si>
  <si>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</si>
  <si>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</si>
  <si>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</si>
  <si>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</si>
  <si>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</si>
  <si>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</si>
  <si>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</si>
  <si>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</si>
  <si>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</si>
  <si>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</si>
  <si>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</si>
  <si>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</si>
  <si>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</si>
  <si>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</si>
  <si>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мая</t>
  </si>
  <si>
    <t>за   май  2020 г.</t>
  </si>
  <si>
    <t>ост.на 01.06</t>
  </si>
  <si>
    <t>устр-во врезки (1шт) п-д4</t>
  </si>
  <si>
    <t>смена вентиля д 15 (1шт) п-д4</t>
  </si>
  <si>
    <t>вентиль д 15</t>
  </si>
  <si>
    <t>1шт</t>
  </si>
  <si>
    <t>электроды</t>
  </si>
  <si>
    <t>2кг</t>
  </si>
  <si>
    <t>смена вентиля д 50 (1шт) эл.уз.</t>
  </si>
  <si>
    <t>смена сгона д 50 (1шт) эл.уз.</t>
  </si>
  <si>
    <t>вентиль д 50</t>
  </si>
  <si>
    <t>бочонок 50</t>
  </si>
  <si>
    <t>сгон 50</t>
  </si>
  <si>
    <t>муфта 50</t>
  </si>
  <si>
    <t>к\гайка 50</t>
  </si>
  <si>
    <t xml:space="preserve">смена ламп </t>
  </si>
  <si>
    <t>лампа</t>
  </si>
  <si>
    <t>11шт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</si>
</sst>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1" sqref="M51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5">
        <f t="shared" si="0"/>
        <v>779.9640895200001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10.23</v>
      </c>
      <c r="M20" s="34">
        <f>SUM(M6:M19)</f>
        <v>2133.4311860400003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4.46</v>
      </c>
      <c r="M24" s="33">
        <f>L24*160.174*1.302*1.15</f>
        <v>1069.6352446919998</v>
      </c>
    </row>
    <row r="25" spans="1:13" ht="12.75">
      <c r="A25" t="s">
        <v>105</v>
      </c>
      <c r="J25" s="20">
        <v>2</v>
      </c>
      <c r="K25" s="20" t="s">
        <v>136</v>
      </c>
      <c r="L25" s="45">
        <v>0.81</v>
      </c>
      <c r="M25" s="33">
        <f aca="true" t="shared" si="1" ref="M25:M38">L25*160.174*1.302*1.15</f>
        <v>194.261109462</v>
      </c>
    </row>
    <row r="26" spans="1:13" ht="12.75">
      <c r="A26" t="s">
        <v>106</v>
      </c>
      <c r="J26" s="20">
        <v>3</v>
      </c>
      <c r="K26" s="20" t="s">
        <v>141</v>
      </c>
      <c r="L26" s="45">
        <v>3.08</v>
      </c>
      <c r="M26" s="33">
        <f t="shared" si="1"/>
        <v>738.6718730160001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 t="s">
        <v>142</v>
      </c>
      <c r="L27" s="25">
        <v>1</v>
      </c>
      <c r="M27" s="33">
        <f t="shared" si="1"/>
        <v>239.82853020000002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148</v>
      </c>
      <c r="L28" s="25">
        <f>0.11*7.1</f>
        <v>0.7809999999999999</v>
      </c>
      <c r="M28" s="33">
        <f t="shared" si="1"/>
        <v>187.30608208619998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10.131</v>
      </c>
      <c r="M39" s="34">
        <f>SUM(M24:M38)</f>
        <v>2429.7028394562</v>
      </c>
    </row>
    <row r="40" spans="1:11" ht="12.75">
      <c r="A40" s="2" t="s">
        <v>6</v>
      </c>
      <c r="F40" s="11">
        <v>51601.24</v>
      </c>
      <c r="K40" s="1" t="s">
        <v>60</v>
      </c>
    </row>
    <row r="41" spans="1:13" ht="12.75">
      <c r="A41" t="s">
        <v>7</v>
      </c>
      <c r="F41" s="5">
        <v>47187.14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0.9144574820295016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v>279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48087.14</v>
      </c>
      <c r="J44" s="20">
        <v>2</v>
      </c>
      <c r="K44" s="20" t="s">
        <v>139</v>
      </c>
      <c r="L44" s="25" t="s">
        <v>140</v>
      </c>
      <c r="M44" s="25">
        <f>2*178.34</f>
        <v>356.68</v>
      </c>
    </row>
    <row r="45" spans="10:13" ht="12.75">
      <c r="J45" s="20">
        <v>3</v>
      </c>
      <c r="K45" s="20" t="s">
        <v>143</v>
      </c>
      <c r="L45" s="25" t="s">
        <v>138</v>
      </c>
      <c r="M45" s="25">
        <v>2480.25</v>
      </c>
    </row>
    <row r="46" spans="2:13" ht="12.75">
      <c r="B46" s="1" t="s">
        <v>10</v>
      </c>
      <c r="C46" s="1"/>
      <c r="J46" s="20">
        <v>4</v>
      </c>
      <c r="K46" s="20" t="s">
        <v>144</v>
      </c>
      <c r="L46" s="25" t="s">
        <v>138</v>
      </c>
      <c r="M46" s="25">
        <v>43</v>
      </c>
    </row>
    <row r="47" spans="10:13" ht="12.75">
      <c r="J47" s="20">
        <v>5</v>
      </c>
      <c r="K47" s="20" t="s">
        <v>145</v>
      </c>
      <c r="L47" s="25" t="s">
        <v>138</v>
      </c>
      <c r="M47" s="25">
        <v>430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146</v>
      </c>
      <c r="L48" s="25" t="s">
        <v>138</v>
      </c>
      <c r="M48" s="25">
        <v>180</v>
      </c>
    </row>
    <row r="49" spans="1:13" ht="12.75">
      <c r="A49" t="s">
        <v>12</v>
      </c>
      <c r="F49" s="11">
        <f>7097.52*1.302</f>
        <v>9240.97104</v>
      </c>
      <c r="J49" s="20">
        <v>7</v>
      </c>
      <c r="K49" s="20" t="s">
        <v>147</v>
      </c>
      <c r="L49" s="25" t="s">
        <v>138</v>
      </c>
      <c r="M49" s="25">
        <v>100</v>
      </c>
    </row>
    <row r="50" spans="1:13" ht="12.75">
      <c r="A50" s="6" t="s">
        <v>15</v>
      </c>
      <c r="F50" s="11">
        <f>(2600)*1.302</f>
        <v>3385.2000000000003</v>
      </c>
      <c r="J50" s="20">
        <v>8</v>
      </c>
      <c r="K50" s="20" t="s">
        <v>149</v>
      </c>
      <c r="L50" s="25" t="s">
        <v>150</v>
      </c>
      <c r="M50" s="25">
        <f>11*17.4</f>
        <v>191.39999999999998</v>
      </c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12626.171040000001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63</v>
      </c>
      <c r="M54" s="28">
        <f>SUM(M43:M53)</f>
        <v>4060.3300000000004</v>
      </c>
    </row>
    <row r="55" spans="1:6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</row>
    <row r="56" spans="1:6" ht="12.75">
      <c r="A56" s="4" t="s">
        <v>71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6">
        <v>302184</v>
      </c>
      <c r="D58">
        <v>229360</v>
      </c>
      <c r="E58">
        <v>3422.5</v>
      </c>
      <c r="F58" s="35">
        <f>C58/D58*E58</f>
        <v>4509.176578304848</v>
      </c>
    </row>
    <row r="59" spans="1:6" ht="12.75">
      <c r="A59" t="s">
        <v>19</v>
      </c>
      <c r="F59" s="35">
        <f>M20</f>
        <v>2133.4311860400003</v>
      </c>
    </row>
    <row r="60" spans="1:6" ht="12.75">
      <c r="A60" t="s">
        <v>20</v>
      </c>
      <c r="F60" s="11">
        <f>M39</f>
        <v>2429.7028394562</v>
      </c>
    </row>
    <row r="61" spans="1:6" ht="12.75">
      <c r="A61" t="s">
        <v>72</v>
      </c>
      <c r="F61" s="5">
        <f>1*600*1.302</f>
        <v>781.2</v>
      </c>
    </row>
    <row r="62" spans="1:13" ht="12.75">
      <c r="A62" t="s">
        <v>21</v>
      </c>
      <c r="F62" s="5">
        <f>M54</f>
        <v>4060.3300000000004</v>
      </c>
      <c r="J62" s="46"/>
      <c r="K62" s="46"/>
      <c r="L62" s="46"/>
      <c r="M62" s="46"/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0.43</v>
      </c>
      <c r="E65" t="s">
        <v>14</v>
      </c>
      <c r="F65" s="5">
        <f>B65*D65</f>
        <v>1471.675</v>
      </c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/>
      <c r="K66"/>
      <c r="L66"/>
      <c r="M66"/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15385.515603801048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1.17</v>
      </c>
      <c r="E73" t="s">
        <v>14</v>
      </c>
      <c r="F73" s="11">
        <f>B73*D73</f>
        <v>4004.325</v>
      </c>
    </row>
    <row r="74" spans="1:6" ht="12.75">
      <c r="A74" s="4" t="s">
        <v>27</v>
      </c>
      <c r="F74" s="32">
        <f>F70+F73</f>
        <v>4825.724999999999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2.2</v>
      </c>
      <c r="E77" t="s">
        <v>14</v>
      </c>
      <c r="F77" s="5">
        <f>B77*D77</f>
        <v>7529.500000000001</v>
      </c>
    </row>
    <row r="78" spans="1:6" ht="12.75">
      <c r="A78" s="4" t="s">
        <v>30</v>
      </c>
      <c r="F78" s="32">
        <f>SUM(F77)</f>
        <v>7529.500000000001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40366.911643801046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2341.2808753404606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2778.4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545.35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2454.83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48486.77251914151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43952</v>
      </c>
      <c r="C87" s="40">
        <v>-72263</v>
      </c>
      <c r="D87" s="43">
        <f>F44</f>
        <v>48087.14</v>
      </c>
      <c r="E87" s="43">
        <f>F85</f>
        <v>48486.77251914151</v>
      </c>
      <c r="F87" s="44">
        <f>C87+D87-E87</f>
        <v>-72662.63251914151</v>
      </c>
    </row>
    <row r="89" spans="1:6" ht="13.5" thickBot="1">
      <c r="A89" t="s">
        <v>110</v>
      </c>
      <c r="C89" s="48">
        <v>43952</v>
      </c>
      <c r="D89" s="8" t="s">
        <v>111</v>
      </c>
      <c r="E89" s="48">
        <v>43982</v>
      </c>
      <c r="F89" t="s">
        <v>112</v>
      </c>
    </row>
    <row r="90" spans="1:7" ht="13.5" thickBot="1">
      <c r="A90" t="s">
        <v>113</v>
      </c>
      <c r="F90" s="49">
        <f>E87</f>
        <v>48486.77251914151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2017-08-21T12:47:03Z</cp:lastPrinted>
  <dcterms:created xsi:type="dcterms:W3CDTF">2008-08-18T07:30:19Z</dcterms:created>
  <dcterms:modified xsi:type="dcterms:W3CDTF">2020-08-06T10:43:12Z</dcterms:modified>
  <cp:category/>
  <cp:version/>
  <cp:contentType/>
  <cp:contentStatus/>
</cp:coreProperties>
</file>