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<sst xmlns="http://schemas.openxmlformats.org/spreadsheetml/2006/main" count="159" uniqueCount="139">
  <si>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</si>
  <si>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</si>
  <si>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</si>
  <si>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</si>
  <si>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</si>
  <si>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</si>
  <si>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</si>
  <si>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</si>
  <si>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</si>
  <si>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</si>
  <si>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</si>
  <si>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</si>
  <si>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</si>
  <si>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</si>
  <si>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</si>
  <si>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</si>
  <si>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</si>
  <si>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</si>
  <si>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</si>
  <si>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</si>
  <si>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</si>
  <si>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</si>
  <si>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</si>
  <si>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</si>
  <si>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</si>
  <si>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</si>
  <si>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</si>
  <si>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</si>
  <si>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</si>
  <si>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</si>
  <si>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</si>
  <si>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</si>
  <si>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</si>
  <si>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</si>
  <si>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</si>
  <si>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</si>
  <si>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</si>
  <si>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</si>
  <si>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</si>
  <si>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</si>
  <si>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</si>
  <si>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</si>
  <si>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</si>
  <si>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</si>
  <si>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</si>
  <si>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</si>
  <si>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</si>
  <si>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</si>
  <si>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</si>
  <si>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</si>
  <si>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</si>
  <si>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</si>
  <si>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</si>
  <si>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</si>
  <si>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</si>
  <si>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</si>
  <si>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</si>
  <si>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</si>
  <si>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</si>
  <si>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</si>
  <si>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</si>
  <si>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</si>
  <si>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</si>
  <si>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</si>
  <si>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</si>
  <si>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</si>
  <si>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д.2</t>
  </si>
  <si>
    <t>остаток</t>
  </si>
  <si>
    <t>на</t>
  </si>
  <si>
    <t>поступило</t>
  </si>
  <si>
    <t>израсход.</t>
  </si>
  <si>
    <t xml:space="preserve">м2       </t>
  </si>
  <si>
    <t>(з/пл. мастеров, дисретчеров, ЕСН, услуги сбербанка)</t>
  </si>
  <si>
    <t>4) Аварийные заявки</t>
  </si>
  <si>
    <t>1.2 Арендаторы</t>
  </si>
  <si>
    <t>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</si>
  <si>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</si>
  <si>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 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</si>
  <si>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</si>
  <si>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</si>
  <si>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 УСН)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</si>
  <si>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</si>
  <si>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</si>
  <si>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</si>
  <si>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</si>
  <si>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</si>
  <si>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</si>
  <si>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</si>
  <si>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</si>
  <si>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</si>
  <si>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</si>
  <si>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</si>
  <si>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</si>
  <si>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</si>
  <si>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</si>
  <si>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</si>
  <si>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</si>
  <si>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</si>
  <si>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</si>
  <si>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</si>
  <si>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</si>
  <si>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</si>
  <si>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</si>
  <si>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</si>
  <si>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</si>
  <si>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</si>
  <si>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</si>
  <si>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</si>
  <si>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</si>
  <si>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</si>
  <si>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</si>
  <si>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</si>
  <si>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</si>
  <si>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</si>
  <si>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</si>
  <si>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</si>
  <si>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</si>
  <si>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</si>
  <si>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</si>
  <si>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</si>
  <si>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</si>
  <si>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</si>
  <si>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</si>
  <si>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</si>
  <si>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</si>
  <si>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</si>
  <si>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</si>
  <si>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</si>
  <si>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( арендатор, ростелеком, комстар,)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</si>
  <si>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</si>
  <si>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</si>
  <si>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</si>
  <si>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</si>
  <si>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</si>
  <si>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июня</t>
  </si>
  <si>
    <t>за   июнь  2020 г.</t>
  </si>
  <si>
    <t>ост.на 01.07</t>
  </si>
  <si>
    <t>промывка, опрессовка системы отопления</t>
  </si>
  <si>
    <t>демонтаж, монтаж эл.узла (1шт)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</si>
</sst>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  <font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2" fillId="0" borderId="10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80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1" fillId="0" borderId="21" xfId="0" applyNumberFormat="1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46" fillId="0" borderId="0" xfId="0" applyFont="1" applyAlignment="1">
      <alignment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16" xfId="0" applyBorder="1" applyAlignment="1">
      <alignment horizontal="left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31">
      <selection activeCell="F50" sqref="F50"/>
    </sheetView>
  </sheetViews>
  <sheetFormatPr defaultColWidth="9.00390625" defaultRowHeight="12.75"/>
  <cols>
    <col min="1" max="1" width="15.50390625" style="0" customWidth="1"/>
    <col min="2" max="2" width="10.125" style="0" customWidth="1"/>
    <col min="3" max="3" width="12.625" style="0" customWidth="1"/>
    <col min="4" max="4" width="11.125" style="0" customWidth="1"/>
    <col min="5" max="5" width="13.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93</v>
      </c>
      <c r="D2" s="8">
        <v>6</v>
      </c>
      <c r="K2" s="5" t="s">
        <v>135</v>
      </c>
    </row>
    <row r="3" spans="1:13" ht="12.75">
      <c r="A3" t="s">
        <v>94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95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134</v>
      </c>
      <c r="G5" s="8" t="s">
        <v>133</v>
      </c>
      <c r="J5" s="15"/>
      <c r="K5" s="15"/>
      <c r="L5" s="21" t="s">
        <v>40</v>
      </c>
      <c r="M5" s="21"/>
    </row>
    <row r="6" spans="1:13" ht="12.75">
      <c r="A6" t="s">
        <v>96</v>
      </c>
      <c r="J6" s="20">
        <v>1</v>
      </c>
      <c r="K6" s="20" t="s">
        <v>79</v>
      </c>
      <c r="L6" s="25">
        <v>0</v>
      </c>
      <c r="M6" s="47">
        <f>L6*160.174*1.302</f>
        <v>0</v>
      </c>
    </row>
    <row r="7" spans="2:13" ht="12.75">
      <c r="B7" t="s">
        <v>97</v>
      </c>
      <c r="C7" s="1" t="s">
        <v>98</v>
      </c>
      <c r="D7" s="8">
        <v>2</v>
      </c>
      <c r="J7" s="14">
        <v>2</v>
      </c>
      <c r="K7" s="14" t="s">
        <v>43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7">
        <f t="shared" si="0"/>
        <v>0</v>
      </c>
    </row>
    <row r="9" spans="1:13" ht="12.75">
      <c r="A9" t="s">
        <v>99</v>
      </c>
      <c r="J9" s="16"/>
      <c r="K9" s="16" t="s">
        <v>45</v>
      </c>
      <c r="L9" s="23"/>
      <c r="M9" s="47">
        <f t="shared" si="0"/>
        <v>0</v>
      </c>
    </row>
    <row r="10" spans="5:13" ht="12.75">
      <c r="E10" s="7" t="s">
        <v>100</v>
      </c>
      <c r="F10" s="7"/>
      <c r="G10" s="7"/>
      <c r="H10" s="7"/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s="7" t="s">
        <v>101</v>
      </c>
      <c r="F11" s="7"/>
      <c r="G11" s="7"/>
      <c r="H11" s="7"/>
      <c r="J11" s="16"/>
      <c r="K11" s="18" t="s">
        <v>48</v>
      </c>
      <c r="L11" s="23">
        <v>0</v>
      </c>
      <c r="M11" s="47">
        <f t="shared" si="0"/>
        <v>0</v>
      </c>
    </row>
    <row r="12" spans="5:13" ht="12.75">
      <c r="E12" s="7" t="s">
        <v>102</v>
      </c>
      <c r="F12" s="7"/>
      <c r="G12" s="7"/>
      <c r="H12" s="7"/>
      <c r="J12" s="14">
        <v>4</v>
      </c>
      <c r="K12" s="17" t="s">
        <v>47</v>
      </c>
      <c r="L12" s="22"/>
      <c r="M12" s="47">
        <f t="shared" si="0"/>
        <v>0</v>
      </c>
    </row>
    <row r="13" spans="5:13" ht="12.75">
      <c r="E13" s="7" t="s">
        <v>103</v>
      </c>
      <c r="F13" s="7"/>
      <c r="G13" s="7"/>
      <c r="H13" s="7"/>
      <c r="J13" s="16"/>
      <c r="K13" s="18" t="s">
        <v>82</v>
      </c>
      <c r="L13" s="23">
        <v>2.98</v>
      </c>
      <c r="M13" s="47">
        <f t="shared" si="0"/>
        <v>621.46871304</v>
      </c>
    </row>
    <row r="14" spans="1:13" ht="12.75">
      <c r="A14" t="s">
        <v>104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1:13" ht="12.75">
      <c r="A15" t="s">
        <v>105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s="7" t="s">
        <v>106</v>
      </c>
      <c r="F16" s="7"/>
      <c r="G16" s="7"/>
      <c r="H16" s="7"/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s="7" t="s">
        <v>107</v>
      </c>
      <c r="F17" s="7"/>
      <c r="G17" s="7"/>
      <c r="H17" s="7"/>
      <c r="J17" s="15" t="s">
        <v>53</v>
      </c>
      <c r="K17" s="26" t="s">
        <v>54</v>
      </c>
      <c r="L17" s="21">
        <v>1.08</v>
      </c>
      <c r="M17" s="47">
        <f t="shared" si="0"/>
        <v>225.23027184000006</v>
      </c>
    </row>
    <row r="18" spans="5:13" ht="12.75">
      <c r="E18" s="7" t="s">
        <v>108</v>
      </c>
      <c r="F18" s="7"/>
      <c r="G18" s="7"/>
      <c r="H18" s="7"/>
      <c r="J18" s="15" t="s">
        <v>55</v>
      </c>
      <c r="K18" s="26" t="s">
        <v>84</v>
      </c>
      <c r="L18" s="21">
        <v>0</v>
      </c>
      <c r="M18" s="47">
        <f t="shared" si="0"/>
        <v>0</v>
      </c>
    </row>
    <row r="19" spans="1:13" ht="12.75">
      <c r="A19" t="s">
        <v>109</v>
      </c>
      <c r="E19" s="7"/>
      <c r="F19" s="7"/>
      <c r="G19" s="7"/>
      <c r="H19" s="7"/>
      <c r="J19" s="16" t="s">
        <v>83</v>
      </c>
      <c r="K19" s="18" t="s">
        <v>56</v>
      </c>
      <c r="L19" s="23">
        <v>0.5</v>
      </c>
      <c r="M19" s="47">
        <f t="shared" si="0"/>
        <v>104.27327400000001</v>
      </c>
    </row>
    <row r="20" spans="1:13" ht="12.75">
      <c r="A20" t="s">
        <v>110</v>
      </c>
      <c r="J20" s="20"/>
      <c r="K20" s="27" t="s">
        <v>57</v>
      </c>
      <c r="L20" s="28">
        <f>SUM(L6:L19)</f>
        <v>4.5600000000000005</v>
      </c>
      <c r="M20" s="34">
        <f>SUM(M6:M19)</f>
        <v>950.9722588800001</v>
      </c>
    </row>
    <row r="21" spans="1:11" ht="12.75">
      <c r="A21" t="s">
        <v>129</v>
      </c>
      <c r="K21" s="1" t="s">
        <v>58</v>
      </c>
    </row>
    <row r="22" spans="1:13" ht="12.75">
      <c r="A22" t="s">
        <v>111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112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113</v>
      </c>
      <c r="J24" s="20">
        <v>1</v>
      </c>
      <c r="K24" s="20" t="s">
        <v>137</v>
      </c>
      <c r="L24" s="47">
        <v>120.45</v>
      </c>
      <c r="M24" s="33">
        <f>L24*160.174*1.302*1.15</f>
        <v>28887.34646259</v>
      </c>
    </row>
    <row r="25" spans="1:13" ht="12.75">
      <c r="A25" t="s">
        <v>114</v>
      </c>
      <c r="J25" s="20">
        <v>2</v>
      </c>
      <c r="K25" s="20" t="s">
        <v>138</v>
      </c>
      <c r="L25" s="25">
        <v>3.12</v>
      </c>
      <c r="M25" s="33">
        <f aca="true" t="shared" si="1" ref="M25:M34">L25*160.174*1.302*1.15</f>
        <v>748.265014224</v>
      </c>
    </row>
    <row r="26" spans="1:13" ht="12.75">
      <c r="A26" t="s">
        <v>115</v>
      </c>
      <c r="J26" s="20">
        <v>3</v>
      </c>
      <c r="K26" s="20"/>
      <c r="L26" s="25"/>
      <c r="M26" s="33">
        <f t="shared" si="1"/>
        <v>0</v>
      </c>
    </row>
    <row r="27" spans="1:13" ht="12.75">
      <c r="A27" s="49" t="s">
        <v>116</v>
      </c>
      <c r="B27" s="49"/>
      <c r="C27" s="49"/>
      <c r="D27" s="49"/>
      <c r="E27" s="49"/>
      <c r="F27" s="49"/>
      <c r="G27" s="49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117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118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2367.8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744.6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/>
      <c r="K35" s="30" t="s">
        <v>57</v>
      </c>
      <c r="L35" s="28">
        <f>SUM(L24:L34)</f>
        <v>123.57000000000001</v>
      </c>
      <c r="M35" s="34">
        <f>SUM(M24:M34)</f>
        <v>29635.611476814003</v>
      </c>
    </row>
    <row r="36" spans="1:11" ht="12.75">
      <c r="A36" t="s">
        <v>4</v>
      </c>
      <c r="E36">
        <v>298.3</v>
      </c>
      <c r="F36" t="s">
        <v>65</v>
      </c>
      <c r="K36" s="1" t="s">
        <v>61</v>
      </c>
    </row>
    <row r="37" spans="10:13" ht="12.75">
      <c r="J37" s="22" t="s">
        <v>35</v>
      </c>
      <c r="K37" s="22"/>
      <c r="L37" s="22" t="s">
        <v>62</v>
      </c>
      <c r="M37" s="22" t="s">
        <v>41</v>
      </c>
    </row>
    <row r="38" spans="2:13" ht="12.75">
      <c r="B38" s="1" t="s">
        <v>5</v>
      </c>
      <c r="C38" s="1"/>
      <c r="J38" s="23" t="s">
        <v>36</v>
      </c>
      <c r="K38" s="23" t="s">
        <v>37</v>
      </c>
      <c r="L38" s="23"/>
      <c r="M38" s="23" t="s">
        <v>63</v>
      </c>
    </row>
    <row r="39" spans="10:13" ht="12.75">
      <c r="J39" s="20">
        <v>1</v>
      </c>
      <c r="K39" s="56"/>
      <c r="L39" s="33"/>
      <c r="M39" s="25"/>
    </row>
    <row r="40" spans="1:13" ht="12.75">
      <c r="A40" s="2" t="s">
        <v>6</v>
      </c>
      <c r="F40" s="11">
        <f>27815.09-0.01</f>
        <v>27815.08</v>
      </c>
      <c r="J40" s="20">
        <v>2</v>
      </c>
      <c r="K40" s="56"/>
      <c r="L40" s="25"/>
      <c r="M40" s="25"/>
    </row>
    <row r="41" spans="1:13" ht="12.75">
      <c r="A41" t="s">
        <v>7</v>
      </c>
      <c r="F41" s="5">
        <v>36446.41</v>
      </c>
      <c r="J41" s="20">
        <v>3</v>
      </c>
      <c r="K41" s="20"/>
      <c r="L41" s="25"/>
      <c r="M41" s="25"/>
    </row>
    <row r="42" spans="2:13" ht="12.75">
      <c r="B42" t="s">
        <v>8</v>
      </c>
      <c r="F42" s="9">
        <f>F41/F40</f>
        <v>1.310311169336921</v>
      </c>
      <c r="J42" s="20">
        <v>4</v>
      </c>
      <c r="K42" s="20"/>
      <c r="L42" s="25"/>
      <c r="M42" s="25"/>
    </row>
    <row r="43" spans="1:13" ht="12.75">
      <c r="A43" t="s">
        <v>74</v>
      </c>
      <c r="B43" s="13" t="s">
        <v>128</v>
      </c>
      <c r="E43" s="53"/>
      <c r="F43" s="11">
        <f>((122.1+17.5)*13.02)+250+400</f>
        <v>2467.5919999999996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38914.002</v>
      </c>
      <c r="J44" s="20">
        <v>6</v>
      </c>
      <c r="K44" s="20"/>
      <c r="L44" s="25"/>
      <c r="M44" s="25"/>
    </row>
    <row r="45" spans="10:13" ht="12.75">
      <c r="J45" s="20">
        <v>7</v>
      </c>
      <c r="K45" s="20"/>
      <c r="L45" s="25"/>
      <c r="M45" s="25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f>644.4*1.302</f>
        <v>839.0088</v>
      </c>
      <c r="J49" s="20">
        <v>11</v>
      </c>
      <c r="K49" s="20"/>
      <c r="L49" s="25"/>
      <c r="M49" s="25"/>
    </row>
    <row r="50" spans="1:13" ht="12.75">
      <c r="A50" s="6" t="s">
        <v>15</v>
      </c>
      <c r="F50" s="11">
        <f>(2000+480)*1.302</f>
        <v>3228.96</v>
      </c>
      <c r="J50" s="20"/>
      <c r="K50" s="20"/>
      <c r="L50" s="31" t="s">
        <v>64</v>
      </c>
      <c r="M50" s="28">
        <f>SUM(M39:M49)</f>
        <v>0</v>
      </c>
    </row>
    <row r="51" spans="1:6" ht="12.75">
      <c r="A51" s="57" t="s">
        <v>85</v>
      </c>
      <c r="B51" s="54"/>
      <c r="C51" s="54"/>
      <c r="D51" s="54"/>
      <c r="E51" s="58">
        <v>0</v>
      </c>
      <c r="F51" s="55">
        <f>E33*E51</f>
        <v>0</v>
      </c>
    </row>
    <row r="52" spans="1:6" ht="12.75">
      <c r="A52" s="4" t="s">
        <v>33</v>
      </c>
      <c r="B52" s="1"/>
      <c r="F52" s="32">
        <f>F49+F50+F51</f>
        <v>4067.9688</v>
      </c>
    </row>
    <row r="53" ht="12.75">
      <c r="A53" s="4" t="s">
        <v>16</v>
      </c>
    </row>
    <row r="54" spans="1:6" ht="12.75">
      <c r="A54" t="s">
        <v>76</v>
      </c>
      <c r="D54" s="5">
        <v>0</v>
      </c>
      <c r="E54" t="s">
        <v>14</v>
      </c>
      <c r="F54" s="11">
        <f>E33*D54</f>
        <v>0</v>
      </c>
    </row>
    <row r="55" spans="1:6" ht="12.75">
      <c r="A55" t="s">
        <v>81</v>
      </c>
      <c r="B55">
        <v>744.6</v>
      </c>
      <c r="C55" t="s">
        <v>13</v>
      </c>
      <c r="D55" s="5">
        <v>0.5</v>
      </c>
      <c r="E55" t="s">
        <v>14</v>
      </c>
      <c r="F55" s="11">
        <f>B55*D55</f>
        <v>372.3</v>
      </c>
    </row>
    <row r="56" spans="1:6" ht="12.75">
      <c r="A56" s="4" t="s">
        <v>17</v>
      </c>
      <c r="B56" s="4"/>
      <c r="C56" s="10"/>
      <c r="F56" s="32">
        <f>SUM(F54:F55)</f>
        <v>372.3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294051</v>
      </c>
      <c r="D58">
        <v>224780.8</v>
      </c>
      <c r="E58">
        <v>2367.8</v>
      </c>
      <c r="F58" s="36">
        <f>C58/D58*E58</f>
        <v>3097.4796681923017</v>
      </c>
    </row>
    <row r="59" spans="1:6" ht="12.75">
      <c r="A59" t="s">
        <v>20</v>
      </c>
      <c r="F59" s="36">
        <f>M20</f>
        <v>950.9722588800001</v>
      </c>
    </row>
    <row r="60" spans="1:6" ht="12.75">
      <c r="A60" t="s">
        <v>21</v>
      </c>
      <c r="F60" s="11">
        <f>M35</f>
        <v>29635.611476814003</v>
      </c>
    </row>
    <row r="61" spans="1:6" ht="12.75">
      <c r="A61" t="s">
        <v>73</v>
      </c>
      <c r="F61" s="5">
        <f>1*600*1.302</f>
        <v>781.2</v>
      </c>
    </row>
    <row r="62" spans="1:6" ht="12.75">
      <c r="A62" t="s">
        <v>22</v>
      </c>
      <c r="F62" s="5">
        <f>M50</f>
        <v>0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2367.8</v>
      </c>
      <c r="C65" t="s">
        <v>13</v>
      </c>
      <c r="D65" s="11">
        <v>0.31</v>
      </c>
      <c r="E65" t="s">
        <v>14</v>
      </c>
      <c r="F65" s="11">
        <f>B65*D65</f>
        <v>734.018</v>
      </c>
    </row>
    <row r="66" spans="1:6" ht="12.75">
      <c r="A66" s="54" t="s">
        <v>77</v>
      </c>
      <c r="B66" s="54"/>
      <c r="C66" s="54"/>
      <c r="D66" s="55"/>
      <c r="E66" s="54"/>
      <c r="F66" s="55">
        <v>0</v>
      </c>
    </row>
    <row r="67" spans="1:6" ht="12.75">
      <c r="A67" s="54" t="s">
        <v>86</v>
      </c>
      <c r="B67" s="54"/>
      <c r="C67" s="54"/>
      <c r="D67" s="55">
        <v>0</v>
      </c>
      <c r="E67" s="54"/>
      <c r="F67" s="55">
        <f>D67*E33</f>
        <v>0</v>
      </c>
    </row>
    <row r="68" spans="1:6" ht="12.75">
      <c r="A68" s="4" t="s">
        <v>25</v>
      </c>
      <c r="B68" s="4"/>
      <c r="C68" s="10"/>
      <c r="F68" s="32">
        <f>SUM(F58:F67)</f>
        <v>35199.2814038863</v>
      </c>
    </row>
    <row r="69" ht="12.75">
      <c r="A69" s="4" t="s">
        <v>26</v>
      </c>
    </row>
    <row r="70" spans="1:6" ht="12.75">
      <c r="A70" t="s">
        <v>27</v>
      </c>
      <c r="B70">
        <v>2367.8</v>
      </c>
      <c r="C70" t="s">
        <v>65</v>
      </c>
      <c r="D70" s="45">
        <v>0.24</v>
      </c>
      <c r="E70" s="7"/>
      <c r="F70" s="11">
        <f>B70*D70</f>
        <v>568.272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2367.8</v>
      </c>
      <c r="C73" t="s">
        <v>71</v>
      </c>
      <c r="D73" s="11">
        <v>1.32</v>
      </c>
      <c r="F73" s="11">
        <f>B73*D73</f>
        <v>3125.4960000000005</v>
      </c>
    </row>
    <row r="74" spans="1:6" ht="12.75">
      <c r="A74" s="4" t="s">
        <v>29</v>
      </c>
      <c r="B74" s="1"/>
      <c r="F74" s="32">
        <f>F70+F73</f>
        <v>3693.7680000000005</v>
      </c>
    </row>
    <row r="75" ht="12.75">
      <c r="A75" s="4" t="s">
        <v>30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2367.8</v>
      </c>
      <c r="C77" t="s">
        <v>13</v>
      </c>
      <c r="D77" s="11">
        <v>2.45</v>
      </c>
      <c r="E77" t="s">
        <v>14</v>
      </c>
      <c r="F77" s="11">
        <f>B77*D77</f>
        <v>5801.110000000001</v>
      </c>
    </row>
    <row r="78" spans="1:6" ht="12.75">
      <c r="A78" s="4" t="s">
        <v>31</v>
      </c>
      <c r="B78" s="1"/>
      <c r="F78" s="32">
        <f>SUM(F77)</f>
        <v>5801.110000000001</v>
      </c>
    </row>
    <row r="79" spans="1:6" ht="12.75">
      <c r="A79" s="59" t="s">
        <v>80</v>
      </c>
      <c r="B79" s="60"/>
      <c r="C79" s="54"/>
      <c r="D79" s="58">
        <v>0</v>
      </c>
      <c r="E79" s="54"/>
      <c r="F79" s="61">
        <f>D79*E33</f>
        <v>0</v>
      </c>
    </row>
    <row r="80" spans="1:6" ht="12.75">
      <c r="A80" s="1" t="s">
        <v>32</v>
      </c>
      <c r="B80" s="1"/>
      <c r="F80" s="32">
        <f>F52+F56+F68+F74+F78+F79</f>
        <v>49134.4282038863</v>
      </c>
    </row>
    <row r="81" spans="1:9" ht="12.75">
      <c r="A81" s="1" t="s">
        <v>78</v>
      </c>
      <c r="B81" s="37"/>
      <c r="C81" s="46">
        <v>0.058</v>
      </c>
      <c r="D81" s="1"/>
      <c r="E81" s="1"/>
      <c r="F81" s="32">
        <f>F80*5.8%</f>
        <v>2849.796835825405</v>
      </c>
      <c r="I81" s="7"/>
    </row>
    <row r="82" spans="1:9" ht="12.75">
      <c r="A82" s="1"/>
      <c r="B82" s="37" t="s">
        <v>130</v>
      </c>
      <c r="C82" s="46"/>
      <c r="D82" s="1"/>
      <c r="E82" s="51"/>
      <c r="F82" s="52">
        <v>1444.4</v>
      </c>
      <c r="I82" s="7"/>
    </row>
    <row r="83" spans="1:9" ht="12.75">
      <c r="A83" s="1"/>
      <c r="B83" s="37" t="s">
        <v>131</v>
      </c>
      <c r="C83" s="46"/>
      <c r="D83" s="1"/>
      <c r="E83" s="51"/>
      <c r="F83" s="52">
        <v>260.45</v>
      </c>
      <c r="I83" s="7"/>
    </row>
    <row r="84" spans="1:9" ht="12.75">
      <c r="A84" s="1"/>
      <c r="B84" s="37" t="s">
        <v>132</v>
      </c>
      <c r="C84" s="46"/>
      <c r="D84" s="1"/>
      <c r="E84" s="51"/>
      <c r="F84" s="52">
        <v>0</v>
      </c>
      <c r="I84" s="7"/>
    </row>
    <row r="85" spans="1:6" ht="13.5">
      <c r="A85" s="12" t="s">
        <v>34</v>
      </c>
      <c r="B85" s="12"/>
      <c r="C85" s="12"/>
      <c r="D85" s="12"/>
      <c r="E85" s="12"/>
      <c r="F85" s="35">
        <f>F80+F81+F82+F83+F84</f>
        <v>53689.07503971171</v>
      </c>
    </row>
    <row r="86" spans="2:6" ht="12.75">
      <c r="B86" s="38" t="s">
        <v>67</v>
      </c>
      <c r="C86" s="39" t="s">
        <v>68</v>
      </c>
      <c r="D86" s="14" t="s">
        <v>69</v>
      </c>
      <c r="E86" s="14" t="s">
        <v>70</v>
      </c>
      <c r="F86" s="43" t="s">
        <v>136</v>
      </c>
    </row>
    <row r="87" spans="1:6" ht="12.75">
      <c r="A87" s="13"/>
      <c r="B87" s="40">
        <v>43983</v>
      </c>
      <c r="C87" s="41">
        <v>-56034</v>
      </c>
      <c r="D87" s="42">
        <f>F44</f>
        <v>38914.002</v>
      </c>
      <c r="E87" s="42">
        <f>F85</f>
        <v>53689.07503971171</v>
      </c>
      <c r="F87" s="44">
        <f>C87+D87-E87</f>
        <v>-70809.07303971171</v>
      </c>
    </row>
    <row r="89" spans="1:6" ht="13.5" thickBot="1">
      <c r="A89" t="s">
        <v>87</v>
      </c>
      <c r="C89" s="48">
        <v>43983</v>
      </c>
      <c r="D89" s="8" t="s">
        <v>88</v>
      </c>
      <c r="E89" s="48">
        <v>44012</v>
      </c>
      <c r="F89" t="s">
        <v>89</v>
      </c>
    </row>
    <row r="90" spans="1:7" ht="13.5" thickBot="1">
      <c r="A90" t="s">
        <v>90</v>
      </c>
      <c r="F90" s="50">
        <f>E87</f>
        <v>53689.07503971171</v>
      </c>
      <c r="G90" t="s">
        <v>14</v>
      </c>
    </row>
    <row r="91" ht="12.75">
      <c r="A91" t="s">
        <v>91</v>
      </c>
    </row>
    <row r="92" ht="12.75">
      <c r="A92" t="s">
        <v>92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9" ht="12.75">
      <c r="B99" t="s">
        <v>124</v>
      </c>
    </row>
    <row r="101" ht="12.75">
      <c r="A101" t="s">
        <v>125</v>
      </c>
    </row>
    <row r="104" ht="12.75">
      <c r="A104" t="s">
        <v>126</v>
      </c>
    </row>
    <row r="107" ht="12.75">
      <c r="A107" t="s">
        <v>127</v>
      </c>
    </row>
    <row r="108" spans="7:8" ht="12.75">
      <c r="G108" s="7"/>
      <c r="H108" s="7"/>
    </row>
  </sheetData>
  <sheetProtection/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2017-08-21T12:41:06Z</cp:lastPrinted>
  <dcterms:created xsi:type="dcterms:W3CDTF">2008-08-18T07:30:19Z</dcterms:created>
  <dcterms:modified xsi:type="dcterms:W3CDTF">2020-09-06T16:44:13Z</dcterms:modified>
  <cp:category/>
  <cp:version/>
  <cp:contentType/>
  <cp:contentStatus/>
</cp:coreProperties>
</file>