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<sst xmlns="http://schemas.openxmlformats.org/spreadsheetml/2006/main" count="178" uniqueCount="153">
  <si>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</si>
  <si>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</si>
  <si>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</si>
  <si>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</si>
  <si>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</si>
  <si>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</si>
  <si>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</si>
  <si>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</si>
  <si>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</si>
  <si>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</si>
  <si>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</si>
  <si>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</si>
  <si>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</si>
  <si>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</si>
  <si>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</si>
  <si>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</si>
  <si>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</si>
  <si>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</si>
  <si>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</si>
  <si>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</si>
  <si>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</si>
  <si>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</si>
  <si>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</si>
  <si>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</si>
  <si>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</si>
  <si>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</si>
  <si>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</si>
  <si>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</si>
  <si>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</si>
  <si>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</si>
  <si>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</si>
  <si>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</si>
  <si>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</si>
  <si>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</si>
  <si>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</si>
  <si>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</si>
  <si>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</si>
  <si>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</si>
  <si>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</si>
  <si>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</si>
  <si>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</si>
  <si>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</si>
  <si>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</si>
  <si>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</si>
  <si>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</si>
  <si>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</si>
  <si>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</si>
  <si>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</si>
  <si>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</si>
  <si>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</si>
  <si>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</si>
  <si>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</si>
  <si>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</si>
  <si>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</si>
  <si>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</si>
  <si>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</si>
  <si>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</si>
  <si>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</si>
  <si>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</si>
  <si>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</si>
  <si>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</si>
  <si>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</si>
  <si>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</si>
  <si>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</si>
  <si>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</si>
  <si>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</si>
  <si>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</si>
  <si>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</si>
  <si>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</si>
  <si>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</si>
  <si>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</si>
  <si>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</si>
  <si>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</si>
  <si>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</si>
  <si>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</si>
  <si>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</si>
  <si>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</si>
  <si>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</si>
  <si>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</si>
  <si>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</si>
  <si>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</si>
  <si>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</si>
  <si>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</si>
  <si>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</si>
  <si>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</si>
  <si>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</si>
  <si>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</si>
  <si>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</si>
  <si>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</si>
  <si>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</si>
  <si>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</si>
  <si>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</si>
  <si>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</si>
  <si>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</si>
  <si>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</si>
  <si>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</si>
  <si>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</si>
  <si>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</si>
  <si>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</si>
  <si>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</si>
  <si>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</si>
  <si>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</si>
  <si>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</si>
  <si>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</si>
  <si>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</si>
  <si>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</si>
  <si>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</si>
  <si>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</si>
  <si>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</si>
  <si>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</si>
  <si>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</si>
  <si>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</si>
  <si>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</si>
  <si>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</si>
  <si>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</si>
  <si>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</si>
  <si>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</si>
  <si>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</si>
  <si>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</si>
  <si>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</si>
  <si>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</si>
  <si>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</si>
  <si>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</si>
  <si>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</si>
  <si>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</si>
  <si>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</si>
  <si>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</si>
  <si>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</si>
  <si>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</si>
  <si>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</si>
  <si>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</si>
  <si>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</si>
  <si>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</si>
  <si>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</si>
  <si>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</si>
  <si>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</si>
  <si>
    <t>ремонт дымоходов и вентканалов 25м2</t>
  </si>
  <si>
    <t>кирпич</t>
  </si>
  <si>
    <t>смесь штукат.</t>
  </si>
  <si>
    <t>цемент</t>
  </si>
  <si>
    <t>177кг</t>
  </si>
  <si>
    <t>100кг</t>
  </si>
  <si>
    <t>20кг</t>
  </si>
  <si>
    <t>смена ламп (6шт) п-д3,4,т.п.</t>
  </si>
  <si>
    <t>лампа</t>
  </si>
  <si>
    <t>6шт</t>
  </si>
  <si>
    <t>смена светильника (1шт) п-д3</t>
  </si>
  <si>
    <t>светильник</t>
  </si>
  <si>
    <t>1шт</t>
  </si>
  <si>
    <t>дюбель</t>
  </si>
  <si>
    <t>4шт</t>
  </si>
  <si>
    <t>саморез</t>
  </si>
  <si>
    <t>ответвитель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</si>
</sst>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2.86</v>
      </c>
      <c r="M20" s="34">
        <f>SUM(M6:M19)</f>
        <v>596.4431272800001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24.55</v>
      </c>
      <c r="M24" s="33">
        <f aca="true" t="shared" si="1" ref="M24:M35">L24*160.174*1.302*1.15</f>
        <v>5887.79041641</v>
      </c>
    </row>
    <row r="25" spans="1:13" ht="12.75">
      <c r="A25" t="s">
        <v>106</v>
      </c>
      <c r="J25" s="20">
        <v>2</v>
      </c>
      <c r="K25" s="20" t="s">
        <v>143</v>
      </c>
      <c r="L25" s="47">
        <f>0.06*7.1</f>
        <v>0.426</v>
      </c>
      <c r="M25" s="33">
        <f t="shared" si="1"/>
        <v>102.16695386519999</v>
      </c>
    </row>
    <row r="26" spans="1:13" ht="12.75">
      <c r="A26" t="s">
        <v>107</v>
      </c>
      <c r="J26" s="20">
        <v>3</v>
      </c>
      <c r="K26" s="20" t="s">
        <v>146</v>
      </c>
      <c r="L26" s="25">
        <v>0.89</v>
      </c>
      <c r="M26" s="33">
        <f t="shared" si="1"/>
        <v>213.44739187800002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25.866</v>
      </c>
      <c r="M36" s="34">
        <f>SUM(M24:M35)</f>
        <v>6203.404762153201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46081.42</v>
      </c>
      <c r="J40" s="20">
        <v>1</v>
      </c>
      <c r="K40" s="20" t="s">
        <v>137</v>
      </c>
      <c r="L40" s="25" t="s">
        <v>140</v>
      </c>
      <c r="M40" s="25">
        <f>177*9.5</f>
        <v>1681.5</v>
      </c>
    </row>
    <row r="41" spans="1:13" ht="12.75">
      <c r="A41" t="s">
        <v>7</v>
      </c>
      <c r="F41" s="11">
        <v>49796.83</v>
      </c>
      <c r="J41" s="20">
        <v>2</v>
      </c>
      <c r="K41" s="20" t="s">
        <v>138</v>
      </c>
      <c r="L41" s="25" t="s">
        <v>141</v>
      </c>
      <c r="M41" s="25">
        <f>100*20</f>
        <v>2000</v>
      </c>
    </row>
    <row r="42" spans="2:13" ht="12.75">
      <c r="B42" t="s">
        <v>8</v>
      </c>
      <c r="F42" s="9">
        <f>F41/F40</f>
        <v>1.0806270726900344</v>
      </c>
      <c r="J42" s="20">
        <v>3</v>
      </c>
      <c r="K42" s="20" t="s">
        <v>139</v>
      </c>
      <c r="L42" s="25" t="s">
        <v>142</v>
      </c>
      <c r="M42" s="25">
        <f>20*7.8</f>
        <v>156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144</v>
      </c>
      <c r="L43" s="25" t="s">
        <v>145</v>
      </c>
      <c r="M43" s="25">
        <f>6*11.7</f>
        <v>70.19999999999999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50846.83</v>
      </c>
      <c r="J44" s="20">
        <v>5</v>
      </c>
      <c r="K44" s="20" t="s">
        <v>147</v>
      </c>
      <c r="L44" s="25" t="s">
        <v>148</v>
      </c>
      <c r="M44" s="25">
        <v>204.6</v>
      </c>
    </row>
    <row r="45" spans="10:13" ht="12.75">
      <c r="J45" s="20">
        <v>6</v>
      </c>
      <c r="K45" s="20" t="s">
        <v>149</v>
      </c>
      <c r="L45" s="25" t="s">
        <v>150</v>
      </c>
      <c r="M45" s="25">
        <f>4*0.56</f>
        <v>2.24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5" t="s">
        <v>150</v>
      </c>
      <c r="M46" s="25">
        <f>4*0.75</f>
        <v>3</v>
      </c>
    </row>
    <row r="47" spans="10:13" ht="12.75">
      <c r="J47" s="20">
        <v>8</v>
      </c>
      <c r="K47" s="20" t="s">
        <v>152</v>
      </c>
      <c r="L47" s="25" t="s">
        <v>150</v>
      </c>
      <c r="M47" s="47">
        <f>4*3.01</f>
        <v>12.04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2080*1.302</f>
        <v>2708.1600000000003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3678.9312000000004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295302</v>
      </c>
      <c r="D58">
        <v>224780.8</v>
      </c>
      <c r="E58">
        <v>3307.8</v>
      </c>
      <c r="F58" s="35">
        <f>C58/D58*E58</f>
        <v>4345.566683631342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596.4431272800001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v>0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M70</f>
        <v>4129.58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0.43</v>
      </c>
      <c r="E65" t="s">
        <v>14</v>
      </c>
      <c r="F65" s="11">
        <f>B65*D65</f>
        <v>1422.354</v>
      </c>
      <c r="J65" s="20">
        <v>26</v>
      </c>
      <c r="K65" s="20"/>
      <c r="L65" s="25"/>
      <c r="M65" s="25"/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/>
      <c r="L66" s="25"/>
      <c r="M66" s="25"/>
    </row>
    <row r="67" spans="1:13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10493.943810911342</v>
      </c>
      <c r="J68" s="20">
        <v>29</v>
      </c>
      <c r="K68" s="20"/>
      <c r="L68" s="25"/>
      <c r="M68" s="25"/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  <c r="J70" s="20"/>
      <c r="K70" s="20"/>
      <c r="L70" s="31" t="s">
        <v>64</v>
      </c>
      <c r="M70" s="34">
        <f>SUM(M40:M69)</f>
        <v>4129.58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1.06</v>
      </c>
      <c r="E73" t="s">
        <v>14</v>
      </c>
      <c r="F73" s="11">
        <f>B73*D73</f>
        <v>3506.2680000000005</v>
      </c>
    </row>
    <row r="74" spans="1:6" ht="12.75">
      <c r="A74" s="4" t="s">
        <v>29</v>
      </c>
      <c r="F74" s="32">
        <f>F70+F73</f>
        <v>4300.14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2.58</v>
      </c>
      <c r="E77" t="s">
        <v>14</v>
      </c>
      <c r="F77" s="11">
        <f>B77*D77</f>
        <v>8534.124</v>
      </c>
    </row>
    <row r="78" spans="1:6" ht="12.75">
      <c r="A78" s="4" t="s">
        <v>31</v>
      </c>
      <c r="F78" s="32">
        <f>SUM(F77)</f>
        <v>8534.124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27122.13901091134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1573.0840626328577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32.2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29057.9930735442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44075</v>
      </c>
      <c r="C87" s="40">
        <v>236988</v>
      </c>
      <c r="D87" s="44">
        <f>F44</f>
        <v>50846.83</v>
      </c>
      <c r="E87" s="44">
        <f>F85</f>
        <v>29057.9930735442</v>
      </c>
      <c r="F87" s="42">
        <f>C87+D87-E87</f>
        <v>258776.8369264558</v>
      </c>
    </row>
    <row r="89" spans="1:6" ht="13.5" thickBot="1">
      <c r="A89" t="s">
        <v>111</v>
      </c>
      <c r="C89" s="51">
        <v>44075</v>
      </c>
      <c r="D89" s="8" t="s">
        <v>112</v>
      </c>
      <c r="E89" s="51" t="s">
        <v>135</v>
      </c>
      <c r="F89" t="s">
        <v>113</v>
      </c>
    </row>
    <row r="90" spans="1:7" ht="13.5" thickBot="1">
      <c r="A90" t="s">
        <v>114</v>
      </c>
      <c r="F90" s="52">
        <f>E87</f>
        <v>29057.9930735442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2017-08-21T12:42:48Z</cp:lastPrinted>
  <dcterms:created xsi:type="dcterms:W3CDTF">2008-08-18T07:30:19Z</dcterms:created>
  <dcterms:modified xsi:type="dcterms:W3CDTF">2021-01-25T07:39:51Z</dcterms:modified>
  <cp:category/>
  <cp:version/>
  <cp:contentType/>
  <cp:contentStatus/>
</cp:coreProperties>
</file>