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<sst xmlns="http://schemas.openxmlformats.org/spreadsheetml/2006/main" count="171" uniqueCount="148">
  <si>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</si>
  <si>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</si>
  <si>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</si>
  <si>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</si>
  <si>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</si>
  <si>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</si>
  <si>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</si>
  <si>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</si>
  <si>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</si>
  <si>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</si>
  <si>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</si>
  <si>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</si>
  <si>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</si>
  <si>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</si>
  <si>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</si>
  <si>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</si>
  <si>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</si>
  <si>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</si>
  <si>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</si>
  <si>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</si>
  <si>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</si>
  <si>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</si>
  <si>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</si>
  <si>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</si>
  <si>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</si>
  <si>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</si>
  <si>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</si>
  <si>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</si>
  <si>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</si>
  <si>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</si>
  <si>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</si>
  <si>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</si>
  <si>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</si>
  <si>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</si>
  <si>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</si>
  <si>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</si>
  <si>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</si>
  <si>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</si>
  <si>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</si>
  <si>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</si>
  <si>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</si>
  <si>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</si>
  <si>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</si>
  <si>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</si>
  <si>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</si>
  <si>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</si>
  <si>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</si>
  <si>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</si>
  <si>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</si>
  <si>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</si>
  <si>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</si>
  <si>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</si>
  <si>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</si>
  <si>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</si>
  <si>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</si>
  <si>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</si>
  <si>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</si>
  <si>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</si>
  <si>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</si>
  <si>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</si>
  <si>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</si>
  <si>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</si>
  <si>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</si>
  <si>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</si>
  <si>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</si>
  <si>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</si>
  <si>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</si>
  <si>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</si>
  <si>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</si>
  <si>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</si>
  <si>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</si>
  <si>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</si>
  <si>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</si>
  <si>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</si>
  <si>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</si>
  <si>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</si>
  <si>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</si>
  <si>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</si>
  <si>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</si>
  <si>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</si>
  <si>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</si>
  <si>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</si>
  <si>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</si>
  <si>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</si>
  <si>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</si>
  <si>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</si>
  <si>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</si>
  <si>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</si>
  <si>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</si>
  <si>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</si>
  <si>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</si>
  <si>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</si>
  <si>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</si>
  <si>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</si>
  <si>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</si>
  <si>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</si>
  <si>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</si>
  <si>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</si>
  <si>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</si>
  <si>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</si>
  <si>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</si>
  <si>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</si>
  <si>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</si>
  <si>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</si>
  <si>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</si>
  <si>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</si>
  <si>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</si>
  <si>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</si>
  <si>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</si>
  <si>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</si>
  <si>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</si>
  <si>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</si>
  <si>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</si>
  <si>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</si>
  <si>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</si>
  <si>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</si>
  <si>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</si>
  <si>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</si>
  <si>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</si>
  <si>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</si>
  <si>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</si>
  <si>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</si>
  <si>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</si>
  <si>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</si>
  <si>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</si>
  <si>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</si>
  <si>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</si>
  <si>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</si>
  <si>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</si>
  <si>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</si>
  <si>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</si>
  <si>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</si>
  <si>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мая</t>
  </si>
  <si>
    <t>за   май  2020 г.</t>
  </si>
  <si>
    <t>ост.на 01.06</t>
  </si>
  <si>
    <t>прочистка канализации</t>
  </si>
  <si>
    <t>смена вентиля д 15 (2шт)</t>
  </si>
  <si>
    <t>вентиль д 15</t>
  </si>
  <si>
    <t>2шт</t>
  </si>
  <si>
    <t xml:space="preserve">смена эл.провода </t>
  </si>
  <si>
    <t>эл.провод</t>
  </si>
  <si>
    <t>10мп</t>
  </si>
  <si>
    <t xml:space="preserve">смена розетки </t>
  </si>
  <si>
    <t>розетка</t>
  </si>
  <si>
    <t>1шт</t>
  </si>
  <si>
    <t xml:space="preserve">смена ламп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</si>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</sst>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D72" sqref="D72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5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2.5</v>
      </c>
      <c r="M6" s="44">
        <f>L6*160.174*1.302</f>
        <v>521.3663700000001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4.35</v>
      </c>
      <c r="M20" s="33">
        <f>SUM(M6:M19)</f>
        <v>907.1774838000001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f>0.15*32.2</f>
        <v>4.83</v>
      </c>
      <c r="M24" s="32">
        <f>L24*160.174*1.302*1.15</f>
        <v>1158.371800866</v>
      </c>
    </row>
    <row r="25" spans="1:13" ht="12.75">
      <c r="A25" t="s">
        <v>105</v>
      </c>
      <c r="J25" s="20">
        <v>2</v>
      </c>
      <c r="K25" s="20" t="s">
        <v>136</v>
      </c>
      <c r="L25" s="44">
        <f>2*0.81</f>
        <v>1.62</v>
      </c>
      <c r="M25" s="32">
        <f aca="true" t="shared" si="1" ref="M25:M37">L25*160.174*1.302*1.15</f>
        <v>388.522218924</v>
      </c>
    </row>
    <row r="26" spans="1:13" ht="12.75">
      <c r="A26" t="s">
        <v>106</v>
      </c>
      <c r="J26" s="20">
        <v>3</v>
      </c>
      <c r="K26" s="20" t="s">
        <v>139</v>
      </c>
      <c r="L26" s="44">
        <f>0.1*19</f>
        <v>1.9000000000000001</v>
      </c>
      <c r="M26" s="32">
        <f t="shared" si="1"/>
        <v>455.67420738000004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142</v>
      </c>
      <c r="L27" s="44">
        <v>0.24</v>
      </c>
      <c r="M27" s="32">
        <f t="shared" si="1"/>
        <v>57.558847248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145</v>
      </c>
      <c r="L28" s="25">
        <f>0.07*7.1</f>
        <v>0.497</v>
      </c>
      <c r="M28" s="32">
        <f t="shared" si="1"/>
        <v>119.1947795094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9.087</v>
      </c>
      <c r="M38" s="33">
        <f>SUM(M24:M37)</f>
        <v>2179.3218539274003</v>
      </c>
    </row>
    <row r="39" spans="1:11" ht="12.75">
      <c r="A39" s="2" t="s">
        <v>6</v>
      </c>
      <c r="F39" s="11">
        <v>42251.84</v>
      </c>
      <c r="K39" s="1" t="s">
        <v>62</v>
      </c>
    </row>
    <row r="40" spans="1:13" ht="12.75">
      <c r="A40" t="s">
        <v>7</v>
      </c>
      <c r="F40" s="5">
        <v>34524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0.8171005097056129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250+400+250+(40.9*15.52)+105</f>
        <v>1639.768</v>
      </c>
      <c r="J42" s="20">
        <v>1</v>
      </c>
      <c r="K42" s="20" t="s">
        <v>137</v>
      </c>
      <c r="L42" s="25" t="s">
        <v>138</v>
      </c>
      <c r="M42" s="44">
        <f>2*279</f>
        <v>558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36163.768</v>
      </c>
      <c r="J43" s="20">
        <v>2</v>
      </c>
      <c r="K43" s="20" t="s">
        <v>140</v>
      </c>
      <c r="L43" s="25" t="s">
        <v>141</v>
      </c>
      <c r="M43" s="25">
        <f>10*7.61</f>
        <v>76.10000000000001</v>
      </c>
    </row>
    <row r="44" spans="10:13" ht="12.75">
      <c r="J44" s="20">
        <v>3</v>
      </c>
      <c r="K44" s="20" t="s">
        <v>143</v>
      </c>
      <c r="L44" s="25" t="s">
        <v>144</v>
      </c>
      <c r="M44" s="25">
        <v>68.96</v>
      </c>
    </row>
    <row r="45" spans="2:13" ht="12.75">
      <c r="B45" s="1" t="s">
        <v>10</v>
      </c>
      <c r="C45" s="1"/>
      <c r="J45" s="20">
        <v>4</v>
      </c>
      <c r="K45" s="20" t="s">
        <v>146</v>
      </c>
      <c r="L45" s="25" t="s">
        <v>147</v>
      </c>
      <c r="M45" s="25">
        <f>7*17.4</f>
        <v>121.79999999999998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6764.19*1.302</f>
        <v>8806.97538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2480*1.302</f>
        <v>3228.96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12035.935379999999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302184</v>
      </c>
      <c r="D57">
        <v>229360</v>
      </c>
      <c r="E57">
        <v>2803</v>
      </c>
      <c r="F57" s="34">
        <f>C57/D57*E57</f>
        <v>3692.9793861178932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907.1774838000001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2179.3218539274003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824.86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0.43</v>
      </c>
      <c r="E64" t="s">
        <v>14</v>
      </c>
      <c r="F64" s="11">
        <f>B64*D64</f>
        <v>1205.29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8809.628723845293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824.86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1.17</v>
      </c>
      <c r="E71" t="s">
        <v>14</v>
      </c>
      <c r="F71" s="11">
        <f>B71*D71</f>
        <v>3279.5099999999998</v>
      </c>
    </row>
    <row r="72" spans="1:6" ht="12.75">
      <c r="A72" s="4" t="s">
        <v>29</v>
      </c>
      <c r="F72" s="31">
        <f>F68+F71</f>
        <v>3952.2299999999996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2.2</v>
      </c>
      <c r="E75" t="s">
        <v>14</v>
      </c>
      <c r="F75" s="11">
        <f>B75*D75</f>
        <v>6166.6</v>
      </c>
    </row>
    <row r="76" spans="1:6" ht="12.75">
      <c r="A76" s="4" t="s">
        <v>32</v>
      </c>
      <c r="F76" s="8">
        <f>SUM(F75)</f>
        <v>6166.6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30964.39410384529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35510.05410384529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43952</v>
      </c>
      <c r="C85" s="39">
        <v>-956662</v>
      </c>
      <c r="D85" s="42">
        <f>F43</f>
        <v>36163.768</v>
      </c>
      <c r="E85" s="42">
        <f>F83</f>
        <v>35510.05410384529</v>
      </c>
      <c r="F85" s="43">
        <f>C85+D85-E85</f>
        <v>-956008.2861038452</v>
      </c>
    </row>
    <row r="87" spans="1:6" ht="13.5" thickBot="1">
      <c r="A87" t="s">
        <v>110</v>
      </c>
      <c r="C87" s="47">
        <v>43952</v>
      </c>
      <c r="D87" s="8" t="s">
        <v>111</v>
      </c>
      <c r="E87" s="47">
        <v>43982</v>
      </c>
      <c r="F87" t="s">
        <v>112</v>
      </c>
    </row>
    <row r="88" spans="1:7" ht="13.5" thickBot="1">
      <c r="A88" t="s">
        <v>113</v>
      </c>
      <c r="F88" s="48">
        <f>E85</f>
        <v>35510.05410384529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2017-08-21T12:53:17Z</cp:lastPrinted>
  <dcterms:created xsi:type="dcterms:W3CDTF">2008-08-18T07:30:19Z</dcterms:created>
  <dcterms:modified xsi:type="dcterms:W3CDTF">2020-08-07T08:18:34Z</dcterms:modified>
  <cp:category/>
  <cp:version/>
  <cp:contentType/>
  <cp:contentStatus/>
</cp:coreProperties>
</file>