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<sst xmlns="http://schemas.openxmlformats.org/spreadsheetml/2006/main" count="169" uniqueCount="144">
  <si>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</si>
  <si>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</si>
  <si>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</si>
  <si>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</si>
  <si>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</si>
  <si>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</si>
  <si>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</si>
  <si>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</si>
  <si>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</si>
  <si>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</si>
  <si>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</si>
  <si>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</si>
  <si>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</si>
  <si>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</si>
  <si>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</si>
  <si>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</si>
  <si>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</si>
  <si>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</si>
  <si>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</si>
  <si>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</si>
  <si>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</si>
  <si>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</si>
  <si>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</si>
  <si>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</si>
  <si>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</si>
  <si>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</si>
  <si>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</si>
  <si>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</si>
  <si>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</si>
  <si>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</si>
  <si>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</si>
  <si>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</si>
  <si>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</si>
  <si>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</si>
  <si>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</si>
  <si>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</si>
  <si>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</si>
  <si>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</si>
  <si>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</si>
  <si>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</si>
  <si>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</si>
  <si>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</si>
  <si>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</si>
  <si>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</si>
  <si>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</si>
  <si>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</si>
  <si>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</si>
  <si>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</si>
  <si>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</si>
  <si>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</si>
  <si>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</si>
  <si>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</si>
  <si>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</si>
  <si>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</si>
  <si>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</si>
  <si>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</si>
  <si>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</si>
  <si>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</si>
  <si>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</si>
  <si>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</si>
  <si>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</si>
  <si>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</si>
  <si>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</si>
  <si>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</si>
  <si>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</si>
  <si>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</si>
  <si>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</si>
  <si>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</si>
  <si>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</si>
  <si>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</si>
  <si>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</si>
  <si>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</si>
  <si>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</si>
  <si>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</si>
  <si>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</si>
  <si>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</si>
  <si>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</si>
  <si>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</si>
  <si>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</si>
  <si>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</si>
  <si>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</si>
  <si>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</si>
  <si>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</si>
  <si>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</si>
  <si>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</si>
  <si>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</si>
  <si>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</si>
  <si>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</si>
  <si>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</si>
  <si>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</si>
  <si>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</si>
  <si>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</si>
  <si>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</si>
  <si>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</si>
  <si>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</si>
  <si>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</si>
  <si>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</si>
  <si>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</si>
  <si>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</si>
  <si>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</si>
  <si>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</si>
  <si>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</si>
  <si>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</si>
  <si>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</si>
  <si>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</si>
  <si>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</si>
  <si>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</si>
  <si>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</si>
  <si>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</si>
  <si>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</si>
  <si>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</si>
  <si>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</si>
  <si>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</si>
  <si>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</si>
  <si>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</si>
  <si>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</si>
  <si>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</si>
  <si>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</si>
  <si>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</si>
  <si>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</si>
  <si>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</si>
  <si>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</si>
  <si>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</si>
  <si>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</si>
  <si>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</si>
  <si>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</si>
  <si>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</si>
  <si>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</si>
  <si>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</si>
  <si>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</si>
  <si>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</si>
  <si>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</si>
  <si>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сентября</t>
  </si>
  <si>
    <t>за   сентябрь  2020 г.</t>
  </si>
  <si>
    <t>ост.на 01.10</t>
  </si>
  <si>
    <t>31.09.2020</t>
  </si>
  <si>
    <t>смена сгона д 20 (1шт) кв.15</t>
  </si>
  <si>
    <t>сгон 20</t>
  </si>
  <si>
    <t>1шт</t>
  </si>
  <si>
    <t>муфта 20</t>
  </si>
  <si>
    <t>к/гайка 20</t>
  </si>
  <si>
    <t>смена ламп (23шт) п-д3,5,т.п.</t>
  </si>
  <si>
    <t>лампа</t>
  </si>
  <si>
    <t>23шт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</si>
</sst>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1.74</v>
      </c>
      <c r="M16" s="44">
        <f t="shared" si="0"/>
        <v>362.87099352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7.97</v>
      </c>
      <c r="M20" s="33">
        <f>SUM(M6:M19)</f>
        <v>1662.1159875600001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136</v>
      </c>
      <c r="L24" s="55">
        <v>0.28</v>
      </c>
      <c r="M24" s="49">
        <f>L24*160.174*1.302*1.15</f>
        <v>67.15198845600001</v>
      </c>
    </row>
    <row r="25" spans="1:13" ht="12.75">
      <c r="A25" t="s">
        <v>105</v>
      </c>
      <c r="J25" s="20">
        <v>2</v>
      </c>
      <c r="K25" s="52" t="s">
        <v>141</v>
      </c>
      <c r="L25" s="44">
        <f>0.23*7.1</f>
        <v>1.633</v>
      </c>
      <c r="M25" s="49">
        <f aca="true" t="shared" si="1" ref="M25:M38">L25*160.174*1.302*1.15</f>
        <v>391.6399898166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1.913</v>
      </c>
      <c r="M39" s="33">
        <f>SUM(M24:M38)</f>
        <v>458.79197827260003</v>
      </c>
    </row>
    <row r="40" spans="1:11" ht="12.75">
      <c r="A40" s="2" t="s">
        <v>6</v>
      </c>
      <c r="F40" s="11">
        <v>45889.99</v>
      </c>
      <c r="K40" s="1" t="s">
        <v>62</v>
      </c>
    </row>
    <row r="41" spans="1:13" ht="12.75">
      <c r="A41" t="s">
        <v>7</v>
      </c>
      <c r="F41" s="5">
        <v>55011.38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1.1987664412217132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51">
        <v>45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55911.38</v>
      </c>
      <c r="J44" s="20">
        <v>2</v>
      </c>
      <c r="K44" s="20" t="s">
        <v>139</v>
      </c>
      <c r="L44" s="25" t="s">
        <v>138</v>
      </c>
      <c r="M44" s="25">
        <v>54</v>
      </c>
    </row>
    <row r="45" spans="10:13" ht="12.75">
      <c r="J45" s="20">
        <v>3</v>
      </c>
      <c r="K45" s="20" t="s">
        <v>140</v>
      </c>
      <c r="L45" s="25" t="s">
        <v>138</v>
      </c>
      <c r="M45" s="44">
        <v>28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143</v>
      </c>
      <c r="M46" s="25">
        <f>23*11.7</f>
        <v>269.09999999999997</v>
      </c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6307.52*1.302</f>
        <v>8212.39104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/>
      <c r="L50" s="25"/>
      <c r="M50" s="25"/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10378.91904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434.75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65</v>
      </c>
      <c r="M57" s="28">
        <f>SUM(M43:M56)</f>
        <v>396.09999999999997</v>
      </c>
    </row>
    <row r="58" spans="1:6" ht="12.75">
      <c r="A58" t="s">
        <v>19</v>
      </c>
      <c r="C58" s="45">
        <v>295302</v>
      </c>
      <c r="D58">
        <v>224780.8</v>
      </c>
      <c r="E58">
        <v>3122.1</v>
      </c>
      <c r="F58" s="34">
        <f>C58/D58*E58</f>
        <v>4101.606428129093</v>
      </c>
    </row>
    <row r="59" spans="1:6" ht="12.75">
      <c r="A59" t="s">
        <v>20</v>
      </c>
      <c r="F59" s="34">
        <f>M20</f>
        <v>1662.1159875600001</v>
      </c>
    </row>
    <row r="60" spans="1:6" ht="12.75">
      <c r="A60" t="s">
        <v>21</v>
      </c>
      <c r="F60" s="11">
        <f>M39</f>
        <v>458.79197827260003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M57</f>
        <v>396.09999999999997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0.43</v>
      </c>
      <c r="E65" s="57" t="s">
        <v>14</v>
      </c>
      <c r="F65" s="58">
        <f>B65*D65</f>
        <v>1342.503</v>
      </c>
    </row>
    <row r="66" spans="1:14" s="45" customFormat="1" ht="12.75">
      <c r="A66" s="57" t="s">
        <v>130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7961.117393961694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1.06</v>
      </c>
      <c r="E73" t="s">
        <v>14</v>
      </c>
      <c r="F73" s="11">
        <f>B73*D73</f>
        <v>3309.426</v>
      </c>
    </row>
    <row r="74" spans="1:6" ht="12.75">
      <c r="A74" s="4" t="s">
        <v>29</v>
      </c>
      <c r="F74" s="32">
        <f>F70+F73</f>
        <v>4058.73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2.58</v>
      </c>
      <c r="E77" t="s">
        <v>14</v>
      </c>
      <c r="F77" s="11">
        <f>B77*D77</f>
        <v>8055.018</v>
      </c>
    </row>
    <row r="78" spans="1:6" ht="12.75">
      <c r="A78" s="4" t="s">
        <v>32</v>
      </c>
      <c r="F78" s="32">
        <f>SUM(F77)</f>
        <v>8055.018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30888.534433961693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1791.534997169778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526.03+116.81</f>
        <v>642.8399999999999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35502.179431131466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44075</v>
      </c>
      <c r="C87" s="39">
        <v>-27072</v>
      </c>
      <c r="D87" s="42">
        <f>F44</f>
        <v>55911.38</v>
      </c>
      <c r="E87" s="42">
        <f>F85</f>
        <v>35502.179431131466</v>
      </c>
      <c r="F87" s="43">
        <f>C87+D87-E87</f>
        <v>-6662.799431131469</v>
      </c>
    </row>
    <row r="89" spans="1:6" ht="12.75">
      <c r="A89" t="s">
        <v>110</v>
      </c>
      <c r="C89" s="47">
        <v>44075</v>
      </c>
      <c r="D89" s="8" t="s">
        <v>111</v>
      </c>
      <c r="E89" s="47" t="s">
        <v>135</v>
      </c>
      <c r="F89" t="s">
        <v>112</v>
      </c>
    </row>
    <row r="90" spans="1:7" ht="12.75">
      <c r="A90" t="s">
        <v>113</v>
      </c>
      <c r="F90" s="48">
        <f>E87</f>
        <v>35502.179431131466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2019-11-28T07:58:08Z</cp:lastPrinted>
  <dcterms:created xsi:type="dcterms:W3CDTF">2008-08-18T07:30:19Z</dcterms:created>
  <dcterms:modified xsi:type="dcterms:W3CDTF">2021-01-22T12:52:41Z</dcterms:modified>
  <cp:category/>
  <cp:version/>
  <cp:contentType/>
  <cp:contentStatus/>
</cp:coreProperties>
</file>