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<sst xmlns="http://schemas.openxmlformats.org/spreadsheetml/2006/main" count="169" uniqueCount="146">
  <si>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</si>
  <si>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</si>
  <si>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</si>
  <si>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</si>
  <si>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</si>
  <si>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</si>
  <si>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</si>
  <si>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</si>
  <si>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</si>
  <si>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</si>
  <si>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</si>
  <si>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</si>
  <si>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</si>
  <si>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</si>
  <si>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</si>
  <si>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</si>
  <si>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</si>
  <si>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</si>
  <si>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</si>
  <si>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</si>
  <si>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</si>
  <si>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</si>
  <si>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</si>
  <si>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</si>
  <si>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</si>
  <si>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</si>
  <si>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</si>
  <si>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</si>
  <si>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</si>
  <si>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</si>
  <si>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</si>
  <si>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</si>
  <si>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</si>
  <si>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</si>
  <si>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</si>
  <si>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</si>
  <si>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</si>
  <si>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</si>
  <si>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</si>
  <si>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</si>
  <si>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</si>
  <si>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</si>
  <si>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</si>
  <si>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</si>
  <si>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</si>
  <si>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</si>
  <si>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</si>
  <si>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</si>
  <si>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</si>
  <si>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</si>
  <si>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</si>
  <si>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</si>
  <si>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</si>
  <si>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</si>
  <si>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</si>
  <si>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</si>
  <si>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</si>
  <si>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</si>
  <si>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</si>
  <si>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</si>
  <si>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</si>
  <si>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</si>
  <si>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</si>
  <si>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</si>
  <si>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</si>
  <si>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</si>
  <si>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</si>
  <si>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</si>
  <si>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</si>
  <si>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</si>
  <si>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</si>
  <si>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</si>
  <si>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</si>
  <si>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</si>
  <si>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</si>
  <si>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</si>
  <si>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</si>
  <si>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</si>
  <si>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</si>
  <si>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</si>
  <si>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</si>
  <si>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</si>
  <si>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</si>
  <si>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</si>
  <si>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</si>
  <si>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</si>
  <si>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</si>
  <si>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</si>
  <si>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</si>
  <si>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</si>
  <si>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</si>
  <si>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</si>
  <si>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</si>
  <si>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</si>
  <si>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</si>
  <si>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</si>
  <si>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</si>
  <si>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</si>
  <si>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</si>
  <si>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</si>
  <si>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</si>
  <si>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</si>
  <si>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</si>
  <si>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</si>
  <si>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</si>
  <si>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</si>
  <si>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</si>
  <si>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</si>
  <si>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</si>
  <si>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</si>
  <si>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</si>
  <si>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</si>
  <si>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</si>
  <si>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</si>
  <si>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</si>
  <si>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</si>
  <si>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</si>
  <si>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</si>
  <si>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</si>
  <si>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</si>
  <si>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</si>
  <si>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</si>
  <si>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</si>
  <si>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</si>
  <si>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</si>
  <si>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</si>
  <si>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</si>
  <si>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</si>
  <si>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</si>
  <si>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</si>
  <si>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</si>
  <si>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</si>
  <si>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февраля</t>
  </si>
  <si>
    <t>за   февраль  2020 г.</t>
  </si>
  <si>
    <t>ост.на 01.03</t>
  </si>
  <si>
    <t>смена труб д 25 п.пр. (4мп) подвал</t>
  </si>
  <si>
    <t>1шт</t>
  </si>
  <si>
    <t>смена сгона д 25 (1шт) подвал</t>
  </si>
  <si>
    <t>труба д 25</t>
  </si>
  <si>
    <t>4мп</t>
  </si>
  <si>
    <t>сгон 25</t>
  </si>
  <si>
    <t>американка 25</t>
  </si>
  <si>
    <t>2шт</t>
  </si>
  <si>
    <t>муфта 25</t>
  </si>
  <si>
    <t>смена ламп (2шт)</t>
  </si>
  <si>
    <t>лампа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</si>
</sst>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83</v>
      </c>
      <c r="D2" s="8">
        <v>2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L6*126.87*1.302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3.72</v>
      </c>
      <c r="M11" s="46">
        <f t="shared" si="0"/>
        <v>614.4872328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614.4872328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100</v>
      </c>
      <c r="J20" s="20"/>
      <c r="K20" s="27" t="s">
        <v>58</v>
      </c>
      <c r="L20" s="28">
        <f>SUM(L6:L19)</f>
        <v>10.190000000000001</v>
      </c>
      <c r="M20" s="34">
        <f>SUM(M6:M19)</f>
        <v>1683.2325006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f>0.04*184.3</f>
        <v>7.372000000000001</v>
      </c>
      <c r="M24" s="33">
        <f>L24*126.87*1.302*1.15</f>
        <v>1400.4031887720002</v>
      </c>
    </row>
    <row r="25" spans="1:13" ht="12.75">
      <c r="A25" t="s">
        <v>104</v>
      </c>
      <c r="J25" s="20">
        <v>2</v>
      </c>
      <c r="K25" s="20" t="s">
        <v>137</v>
      </c>
      <c r="L25" s="46">
        <f>0.41</f>
        <v>0.41</v>
      </c>
      <c r="M25" s="33">
        <f>L25*126.87*1.302*1.15</f>
        <v>77.88460491</v>
      </c>
    </row>
    <row r="26" spans="1:13" ht="12.75">
      <c r="A26" t="s">
        <v>105</v>
      </c>
      <c r="J26" s="20">
        <v>3</v>
      </c>
      <c r="K26" s="20" t="s">
        <v>144</v>
      </c>
      <c r="L26" s="25">
        <v>0.14</v>
      </c>
      <c r="M26" s="33">
        <f aca="true" t="shared" si="1" ref="M26:M32">L26*126.87*1.302*1.15</f>
        <v>26.594743140000002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7.922000000000001</v>
      </c>
      <c r="M33" s="34">
        <f>SUM(M24:M32)</f>
        <v>1504.8825368220002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138</v>
      </c>
      <c r="L37" s="25" t="s">
        <v>139</v>
      </c>
      <c r="M37" s="25">
        <f>4*100.29</f>
        <v>401.16</v>
      </c>
    </row>
    <row r="38" spans="2:13" ht="12.75">
      <c r="B38" s="1" t="s">
        <v>5</v>
      </c>
      <c r="C38" s="1"/>
      <c r="J38" s="20">
        <v>2</v>
      </c>
      <c r="K38" s="20" t="s">
        <v>140</v>
      </c>
      <c r="L38" s="25" t="s">
        <v>136</v>
      </c>
      <c r="M38" s="46">
        <v>45.96</v>
      </c>
    </row>
    <row r="39" spans="10:13" ht="12.75">
      <c r="J39" s="20">
        <v>3</v>
      </c>
      <c r="K39" s="20" t="s">
        <v>141</v>
      </c>
      <c r="L39" s="25" t="s">
        <v>142</v>
      </c>
      <c r="M39" s="25">
        <f>2*141</f>
        <v>282</v>
      </c>
    </row>
    <row r="40" spans="1:13" ht="12.75">
      <c r="A40" s="2" t="s">
        <v>6</v>
      </c>
      <c r="F40" s="11">
        <v>53012.41</v>
      </c>
      <c r="J40" s="20">
        <v>4</v>
      </c>
      <c r="K40" s="20" t="s">
        <v>143</v>
      </c>
      <c r="L40" s="25" t="s">
        <v>142</v>
      </c>
      <c r="M40" s="25">
        <f>2*80</f>
        <v>160</v>
      </c>
    </row>
    <row r="41" spans="1:13" ht="12.75">
      <c r="A41" t="s">
        <v>7</v>
      </c>
      <c r="F41" s="5">
        <v>53919.63</v>
      </c>
      <c r="J41" s="20">
        <v>5</v>
      </c>
      <c r="K41" s="20" t="s">
        <v>145</v>
      </c>
      <c r="L41" s="25" t="s">
        <v>142</v>
      </c>
      <c r="M41" s="25">
        <f>2*13.21</f>
        <v>26.42</v>
      </c>
    </row>
    <row r="42" spans="2:13" ht="12.75">
      <c r="B42" t="s">
        <v>8</v>
      </c>
      <c r="F42" s="9">
        <f>F41/F40</f>
        <v>1.017113351383195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54819.63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47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6320.36*1.302</f>
        <v>8229.10872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2600*1.302</f>
        <v>3385.2000000000003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11614.30872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49">
        <v>224982</v>
      </c>
      <c r="D58">
        <v>229360</v>
      </c>
      <c r="E58">
        <v>3431.7</v>
      </c>
      <c r="F58" s="35">
        <f>C58/D58*E58</f>
        <v>3366.1960647017786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1683.2325006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1504.8825368220002</v>
      </c>
      <c r="J60" s="20"/>
      <c r="K60" s="20"/>
      <c r="L60" s="31" t="s">
        <v>65</v>
      </c>
      <c r="M60" s="28">
        <f>SUM(M37:M59)</f>
        <v>915.54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915.54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0.19</v>
      </c>
      <c r="E65" t="s">
        <v>14</v>
      </c>
      <c r="F65" s="11">
        <f>B65*D65</f>
        <v>652.023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8121.874102123779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0.23</v>
      </c>
      <c r="E70" t="s">
        <v>14</v>
      </c>
      <c r="F70" s="11">
        <f>B70*D70</f>
        <v>789.2909999999999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</v>
      </c>
      <c r="E73" t="s">
        <v>14</v>
      </c>
      <c r="F73" s="11">
        <f>B73*D73</f>
        <v>3431.7</v>
      </c>
    </row>
    <row r="74" spans="1:6" ht="12.75">
      <c r="A74" s="10" t="s">
        <v>29</v>
      </c>
      <c r="F74" s="32">
        <f>F70+F73</f>
        <v>4220.991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2.23</v>
      </c>
      <c r="E77" t="s">
        <v>14</v>
      </c>
      <c r="F77" s="11">
        <f>B77*D77</f>
        <v>7652.691</v>
      </c>
    </row>
    <row r="78" spans="1:6" ht="12.75">
      <c r="A78" s="10" t="s">
        <v>32</v>
      </c>
      <c r="F78" s="32">
        <f>SUM(F77)</f>
        <v>7652.691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31609.86482212378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1833.3721596831792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3220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631.85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2849.35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40144.43698180696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43862</v>
      </c>
      <c r="C87" s="40">
        <v>-749617</v>
      </c>
      <c r="D87" s="44">
        <f>F44</f>
        <v>54819.63</v>
      </c>
      <c r="E87" s="44">
        <f>F85</f>
        <v>40144.43698180696</v>
      </c>
      <c r="F87" s="45">
        <f>C87+D87-E87</f>
        <v>-734941.806981807</v>
      </c>
    </row>
    <row r="89" spans="1:6" ht="13.5" thickBot="1">
      <c r="A89" t="s">
        <v>109</v>
      </c>
      <c r="C89" s="53">
        <v>43862</v>
      </c>
      <c r="D89" s="8" t="s">
        <v>110</v>
      </c>
      <c r="E89" s="53">
        <v>43890</v>
      </c>
      <c r="F89" t="s">
        <v>111</v>
      </c>
    </row>
    <row r="90" spans="1:7" ht="13.5" thickBot="1">
      <c r="A90" t="s">
        <v>112</v>
      </c>
      <c r="F90" s="54">
        <f>E87</f>
        <v>40144.43698180696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2020-05-13T12:27:37Z</dcterms:modified>
  <cp:category/>
  <cp:version/>
  <cp:contentType/>
  <cp:contentStatus/>
</cp:coreProperties>
</file>