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<sst xmlns="http://schemas.openxmlformats.org/spreadsheetml/2006/main" count="173" uniqueCount="149">
  <si>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</si>
  <si>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</si>
  <si>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</si>
  <si>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</si>
  <si>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</si>
  <si>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</si>
  <si>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</si>
  <si>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</si>
  <si>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</si>
  <si>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</si>
  <si>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</si>
  <si>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</si>
  <si>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</si>
  <si>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</si>
  <si>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</si>
  <si>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</si>
  <si>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</si>
  <si>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</si>
  <si>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</si>
  <si>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</si>
  <si>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</si>
  <si>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</si>
  <si>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</si>
  <si>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</si>
  <si>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</si>
  <si>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</si>
  <si>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</si>
  <si>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</si>
  <si>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</si>
  <si>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</si>
  <si>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</si>
  <si>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</si>
  <si>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</si>
  <si>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</si>
  <si>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</si>
  <si>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</si>
  <si>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</si>
  <si>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</si>
  <si>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</si>
  <si>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</si>
  <si>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</si>
  <si>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</si>
  <si>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</si>
  <si>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</si>
  <si>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</si>
  <si>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</si>
  <si>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</si>
  <si>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</si>
  <si>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</si>
  <si>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</si>
  <si>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</si>
  <si>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</si>
  <si>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</si>
  <si>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</si>
  <si>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</si>
  <si>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</si>
  <si>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</si>
  <si>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</si>
  <si>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</si>
  <si>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</si>
  <si>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</si>
  <si>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</si>
  <si>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</si>
  <si>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</si>
  <si>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</si>
  <si>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</si>
  <si>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</si>
  <si>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</si>
  <si>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</si>
  <si>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</si>
  <si>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</si>
  <si>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</si>
  <si>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</si>
  <si>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</si>
  <si>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</si>
  <si>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</si>
  <si>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</si>
  <si>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</si>
  <si>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</si>
  <si>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</si>
  <si>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</si>
  <si>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</si>
  <si>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</si>
  <si>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</si>
  <si>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</si>
  <si>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</si>
  <si>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</si>
  <si>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</si>
  <si>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</si>
  <si>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</si>
  <si>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</si>
  <si>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</si>
  <si>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</si>
  <si>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</si>
  <si>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</si>
  <si>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</si>
  <si>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</si>
  <si>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</si>
  <si>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</si>
  <si>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</si>
  <si>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</si>
  <si>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</si>
  <si>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</si>
  <si>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</si>
  <si>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</si>
  <si>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</si>
  <si>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</si>
  <si>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</si>
  <si>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</si>
  <si>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</si>
  <si>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</si>
  <si>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</si>
  <si>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</si>
  <si>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</si>
  <si>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</si>
  <si>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</si>
  <si>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</si>
  <si>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</si>
  <si>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</si>
  <si>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</si>
  <si>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</si>
  <si>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</si>
  <si>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</si>
  <si>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</si>
  <si>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</si>
  <si>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</si>
  <si>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</si>
  <si>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</si>
  <si>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</si>
  <si>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</si>
  <si>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</si>
  <si>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октября</t>
  </si>
  <si>
    <t>за   октябрь  2020 г.</t>
  </si>
  <si>
    <t>ост.на 01.11</t>
  </si>
  <si>
    <t>смена труб д 50 пвх (1мп) кв.59</t>
  </si>
  <si>
    <t>смена труб д 110 пвх (6мп) кв.59</t>
  </si>
  <si>
    <t>установка заглушка (1шт) кв.59</t>
  </si>
  <si>
    <t>труба д 50 пвх</t>
  </si>
  <si>
    <t>1мп</t>
  </si>
  <si>
    <t>6мп</t>
  </si>
  <si>
    <t xml:space="preserve">труба д 110 пвх </t>
  </si>
  <si>
    <t>заглушка 110</t>
  </si>
  <si>
    <t>1шт</t>
  </si>
  <si>
    <t>тройник косой</t>
  </si>
  <si>
    <t>компенсатор 110</t>
  </si>
  <si>
    <t>тройник прямой 110</t>
  </si>
  <si>
    <t>смена ламп (6шт) п-д1,2,3</t>
  </si>
  <si>
    <t>лампа</t>
  </si>
  <si>
    <t>6шт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</si>
</sst>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67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7" sqref="M47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10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690.2890738800002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45">
        <f t="shared" si="0"/>
        <v>2606.8318500000005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18.560000000000002</v>
      </c>
      <c r="M20" s="34">
        <f>SUM(M6:M19)</f>
        <v>3870.623930880001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45">
        <v>1.33</v>
      </c>
      <c r="M24" s="33">
        <f>L24*160.174*1.302*1.15</f>
        <v>318.97194516600007</v>
      </c>
    </row>
    <row r="25" spans="1:13" ht="12.75">
      <c r="A25" t="s">
        <v>106</v>
      </c>
      <c r="J25" s="20">
        <v>2</v>
      </c>
      <c r="K25" s="20" t="s">
        <v>135</v>
      </c>
      <c r="L25" s="45">
        <f>0.06*146.9</f>
        <v>8.814</v>
      </c>
      <c r="M25" s="33">
        <f aca="true" t="shared" si="1" ref="M25:M35">L25*160.174*1.302*1.15</f>
        <v>2113.8486651828002</v>
      </c>
    </row>
    <row r="26" spans="1:13" ht="12.75">
      <c r="A26" t="s">
        <v>107</v>
      </c>
      <c r="J26" s="20">
        <v>3</v>
      </c>
      <c r="K26" s="20" t="s">
        <v>136</v>
      </c>
      <c r="L26" s="25">
        <v>1.12</v>
      </c>
      <c r="M26" s="33">
        <f t="shared" si="1"/>
        <v>268.60795382400005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146</v>
      </c>
      <c r="L27" s="25">
        <f>0.06*7.1</f>
        <v>0.426</v>
      </c>
      <c r="M27" s="33">
        <f t="shared" si="1"/>
        <v>102.16695386519999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11.69</v>
      </c>
      <c r="M36" s="34">
        <f>SUM(M24:M35)</f>
        <v>2803.595518038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46352.81</v>
      </c>
      <c r="J40" s="20">
        <v>1</v>
      </c>
      <c r="K40" s="20" t="s">
        <v>137</v>
      </c>
      <c r="L40" s="47" t="s">
        <v>138</v>
      </c>
      <c r="M40" s="25">
        <v>63</v>
      </c>
    </row>
    <row r="41" spans="1:13" ht="12.75">
      <c r="A41" t="s">
        <v>7</v>
      </c>
      <c r="F41" s="5">
        <v>48855.95</v>
      </c>
      <c r="J41" s="20">
        <v>2</v>
      </c>
      <c r="K41" s="20" t="s">
        <v>140</v>
      </c>
      <c r="L41" s="25" t="s">
        <v>139</v>
      </c>
      <c r="M41" s="25">
        <f>6*340</f>
        <v>2040</v>
      </c>
    </row>
    <row r="42" spans="2:13" ht="12.75">
      <c r="B42" t="s">
        <v>8</v>
      </c>
      <c r="F42" s="9">
        <f>F41/F40</f>
        <v>1.0540019040916828</v>
      </c>
      <c r="J42" s="20">
        <v>3</v>
      </c>
      <c r="K42" s="20" t="s">
        <v>141</v>
      </c>
      <c r="L42" s="25" t="s">
        <v>142</v>
      </c>
      <c r="M42" s="25">
        <v>16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143</v>
      </c>
      <c r="L43" s="25" t="s">
        <v>142</v>
      </c>
      <c r="M43" s="25">
        <v>105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49755.95</v>
      </c>
      <c r="J44" s="20">
        <v>5</v>
      </c>
      <c r="K44" s="20" t="s">
        <v>144</v>
      </c>
      <c r="L44" s="25" t="s">
        <v>142</v>
      </c>
      <c r="M44" s="25">
        <v>117</v>
      </c>
    </row>
    <row r="45" spans="10:13" ht="12.75">
      <c r="J45" s="20">
        <v>6</v>
      </c>
      <c r="K45" s="20" t="s">
        <v>145</v>
      </c>
      <c r="L45" s="25" t="s">
        <v>142</v>
      </c>
      <c r="M45" s="25">
        <v>105</v>
      </c>
    </row>
    <row r="46" spans="2:13" ht="12.75">
      <c r="B46" s="1" t="s">
        <v>10</v>
      </c>
      <c r="C46" s="1"/>
      <c r="J46" s="20">
        <v>7</v>
      </c>
      <c r="K46" s="20" t="s">
        <v>147</v>
      </c>
      <c r="L46" s="25" t="s">
        <v>148</v>
      </c>
      <c r="M46" s="25">
        <f>6*11.6</f>
        <v>69.6</v>
      </c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45"/>
    </row>
    <row r="49" spans="1:13" ht="12.75">
      <c r="A49" t="s">
        <v>12</v>
      </c>
      <c r="F49" s="11">
        <f>6308*1.302</f>
        <v>8213.016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1664*1.302</f>
        <v>2166.5280000000002</v>
      </c>
      <c r="J50" s="20">
        <v>11</v>
      </c>
      <c r="K50" s="20"/>
      <c r="L50" s="25"/>
      <c r="M50" s="25"/>
    </row>
    <row r="51" spans="1:13" ht="12.75">
      <c r="A51" s="56" t="s">
        <v>83</v>
      </c>
      <c r="B51" s="53"/>
      <c r="C51" s="53"/>
      <c r="D51" s="53"/>
      <c r="E51" s="55">
        <v>0</v>
      </c>
      <c r="F51" s="54">
        <f>E51*E33</f>
        <v>0</v>
      </c>
      <c r="J51" s="20">
        <v>12</v>
      </c>
      <c r="K51" s="20"/>
      <c r="L51" s="25"/>
      <c r="M51" s="45"/>
    </row>
    <row r="52" spans="1:13" ht="12.75">
      <c r="A52" s="4" t="s">
        <v>34</v>
      </c>
      <c r="F52" s="32">
        <f>F49+F50+F51</f>
        <v>10379.544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4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6">
        <v>304687</v>
      </c>
      <c r="D58">
        <v>224780.8</v>
      </c>
      <c r="E58">
        <v>3156.5</v>
      </c>
      <c r="F58" s="35">
        <f>C58/D58*E58</f>
        <v>4278.588364753573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3870.623930880001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2803.595518038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f>0*600*1.302</f>
        <v>0</v>
      </c>
      <c r="J61" s="20">
        <v>22</v>
      </c>
      <c r="K61" s="20"/>
      <c r="L61" s="25"/>
      <c r="M61" s="25"/>
    </row>
    <row r="62" spans="1:13" ht="12.75">
      <c r="A62" t="s">
        <v>22</v>
      </c>
      <c r="F62" s="5">
        <f>M67</f>
        <v>2515.6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3156.5</v>
      </c>
      <c r="C65" t="s">
        <v>13</v>
      </c>
      <c r="D65" s="11">
        <v>0.43</v>
      </c>
      <c r="E65" t="s">
        <v>14</v>
      </c>
      <c r="F65" s="5">
        <f>B65*D65</f>
        <v>1357.295</v>
      </c>
      <c r="J65" s="20">
        <v>26</v>
      </c>
      <c r="K65" s="20"/>
      <c r="L65" s="25"/>
      <c r="M65" s="25"/>
    </row>
    <row r="66" spans="1:13" ht="12.75">
      <c r="A66" s="59" t="s">
        <v>78</v>
      </c>
      <c r="B66" s="59"/>
      <c r="C66" s="59"/>
      <c r="D66" s="60"/>
      <c r="E66" s="59"/>
      <c r="F66" s="61">
        <v>20130</v>
      </c>
      <c r="J66" s="20">
        <v>27</v>
      </c>
      <c r="K66" s="20"/>
      <c r="L66" s="25"/>
      <c r="M66" s="25"/>
    </row>
    <row r="67" spans="1:13" ht="12.75">
      <c r="A67" s="53" t="s">
        <v>84</v>
      </c>
      <c r="B67" s="53"/>
      <c r="C67" s="53"/>
      <c r="D67" s="54">
        <v>0</v>
      </c>
      <c r="E67" s="53"/>
      <c r="F67" s="55">
        <f>D67*E33</f>
        <v>0</v>
      </c>
      <c r="J67" s="20"/>
      <c r="K67" s="20"/>
      <c r="L67" s="31" t="s">
        <v>65</v>
      </c>
      <c r="M67" s="28">
        <f>SUM(M40:M66)</f>
        <v>2515.6</v>
      </c>
    </row>
    <row r="68" spans="1:6" ht="12.75">
      <c r="A68" s="4" t="s">
        <v>25</v>
      </c>
      <c r="B68" s="10"/>
      <c r="C68" s="10"/>
      <c r="F68" s="32">
        <f>SUM(F58:F67)</f>
        <v>34955.702813671574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0.24</v>
      </c>
      <c r="E70" t="s">
        <v>14</v>
      </c>
      <c r="F70" s="11">
        <f>B70*D70</f>
        <v>757.56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0.94</v>
      </c>
      <c r="E73" t="s">
        <v>14</v>
      </c>
      <c r="F73" s="11">
        <f>B73*D73</f>
        <v>2967.1099999999997</v>
      </c>
    </row>
    <row r="74" spans="1:6" ht="12.75">
      <c r="A74" s="4" t="s">
        <v>29</v>
      </c>
      <c r="F74" s="32">
        <f>F70+F73</f>
        <v>3724.6699999999996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1.54</v>
      </c>
      <c r="E77" t="s">
        <v>14</v>
      </c>
      <c r="F77" s="5">
        <f>B77*D77</f>
        <v>4861.01</v>
      </c>
    </row>
    <row r="78" spans="1:6" ht="12.75">
      <c r="A78" s="4" t="s">
        <v>32</v>
      </c>
      <c r="F78" s="8">
        <f>SUM(F77)</f>
        <v>4861.01</v>
      </c>
    </row>
    <row r="79" spans="1:6" ht="12.75">
      <c r="A79" s="57" t="s">
        <v>77</v>
      </c>
      <c r="B79" s="53"/>
      <c r="C79" s="53"/>
      <c r="D79" s="55">
        <v>0</v>
      </c>
      <c r="E79" s="53"/>
      <c r="F79" s="58">
        <f>D79*E33</f>
        <v>0</v>
      </c>
    </row>
    <row r="80" spans="1:6" ht="12.75">
      <c r="A80" s="1" t="s">
        <v>33</v>
      </c>
      <c r="B80" s="1"/>
      <c r="F80" s="32">
        <f>F52+F56+F68+F74+F78+F79</f>
        <v>53920.92681367158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3127.413755192951</v>
      </c>
      <c r="I81" s="7"/>
    </row>
    <row r="82" spans="1:9" ht="12.75">
      <c r="A82" s="1"/>
      <c r="B82" s="36" t="s">
        <v>127</v>
      </c>
      <c r="C82" s="36"/>
      <c r="D82" s="1"/>
      <c r="E82" s="51"/>
      <c r="F82" s="52">
        <v>1932</v>
      </c>
      <c r="I82" s="7"/>
    </row>
    <row r="83" spans="1:9" ht="12.75">
      <c r="A83" s="1"/>
      <c r="B83" s="36" t="s">
        <v>128</v>
      </c>
      <c r="C83" s="36"/>
      <c r="D83" s="1"/>
      <c r="E83" s="51"/>
      <c r="F83" s="52">
        <v>379.11</v>
      </c>
      <c r="I83" s="7"/>
    </row>
    <row r="84" spans="1:9" ht="12.75">
      <c r="A84" s="1"/>
      <c r="B84" s="36" t="s">
        <v>129</v>
      </c>
      <c r="C84" s="36"/>
      <c r="D84" s="1"/>
      <c r="E84" s="51"/>
      <c r="F84" s="52">
        <f>1771.05+371.45</f>
        <v>2142.5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61501.95056886453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44470</v>
      </c>
      <c r="C87" s="40">
        <v>15713</v>
      </c>
      <c r="D87" s="43">
        <f>F44</f>
        <v>49755.95</v>
      </c>
      <c r="E87" s="43">
        <f>F85</f>
        <v>61501.95056886453</v>
      </c>
      <c r="F87" s="44">
        <f>C87+D87-E87</f>
        <v>3966.9994311354676</v>
      </c>
    </row>
    <row r="89" spans="1:6" ht="13.5" thickBot="1">
      <c r="A89" t="s">
        <v>111</v>
      </c>
      <c r="C89" s="49">
        <v>44105</v>
      </c>
      <c r="D89" s="8" t="s">
        <v>112</v>
      </c>
      <c r="E89" s="49">
        <v>44135</v>
      </c>
      <c r="F89" t="s">
        <v>113</v>
      </c>
    </row>
    <row r="90" spans="1:7" ht="13.5" thickBot="1">
      <c r="A90" t="s">
        <v>114</v>
      </c>
      <c r="F90" s="50">
        <f>E87</f>
        <v>61501.95056886453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2017-08-21T12:46:41Z</cp:lastPrinted>
  <dcterms:created xsi:type="dcterms:W3CDTF">2008-08-18T07:30:19Z</dcterms:created>
  <dcterms:modified xsi:type="dcterms:W3CDTF">2021-02-19T10:56:09Z</dcterms:modified>
  <cp:category/>
  <cp:version/>
  <cp:contentType/>
  <cp:contentStatus/>
</cp:coreProperties>
</file>