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<sst xmlns="http://schemas.openxmlformats.org/spreadsheetml/2006/main" count="175" uniqueCount="152">
  <si>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</si>
  <si>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</si>
  <si>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</si>
  <si>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</si>
  <si>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</si>
  <si>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</si>
  <si>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</si>
  <si>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</si>
  <si>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</si>
  <si>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</si>
  <si>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</si>
  <si>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</si>
  <si>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</si>
  <si>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</si>
  <si>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</si>
  <si>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</si>
  <si>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</si>
  <si>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</si>
  <si>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</si>
  <si>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</si>
  <si>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</si>
  <si>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</si>
  <si>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</si>
  <si>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</si>
  <si>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</si>
  <si>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</si>
  <si>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</si>
  <si>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</si>
  <si>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</si>
  <si>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</si>
  <si>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</si>
  <si>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</si>
  <si>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</si>
  <si>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</si>
  <si>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</si>
  <si>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</si>
  <si>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</si>
  <si>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</si>
  <si>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</si>
  <si>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</si>
  <si>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</si>
  <si>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</si>
  <si>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</si>
  <si>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</si>
  <si>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</si>
  <si>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</si>
  <si>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</si>
  <si>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</si>
  <si>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</si>
  <si>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</si>
  <si>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</si>
  <si>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</si>
  <si>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</si>
  <si>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</si>
  <si>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</si>
  <si>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</si>
  <si>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</si>
  <si>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</si>
  <si>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</si>
  <si>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</si>
  <si>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</si>
  <si>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</si>
  <si>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</si>
  <si>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</si>
  <si>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</si>
  <si>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</si>
  <si>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</si>
  <si>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</si>
  <si>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</si>
  <si>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</si>
  <si>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</si>
  <si>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</si>
  <si>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</si>
  <si>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</si>
  <si>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</si>
  <si>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</si>
  <si>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</si>
  <si>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</si>
  <si>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</si>
  <si>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</si>
  <si>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</si>
  <si>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</si>
  <si>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</si>
  <si>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</si>
  <si>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</si>
  <si>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</si>
  <si>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</si>
  <si>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</si>
  <si>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</si>
  <si>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</si>
  <si>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</si>
  <si>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</si>
  <si>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</si>
  <si>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</si>
  <si>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</si>
  <si>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</si>
  <si>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</si>
  <si>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</si>
  <si>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</si>
  <si>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</si>
  <si>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</si>
  <si>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</si>
  <si>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</si>
  <si>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</si>
  <si>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</si>
  <si>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</si>
  <si>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</si>
  <si>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</si>
  <si>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</si>
  <si>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</si>
  <si>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</si>
  <si>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</si>
  <si>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</si>
  <si>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</si>
  <si>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</si>
  <si>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</si>
  <si>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</si>
  <si>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</si>
  <si>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</si>
  <si>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</si>
  <si>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</si>
  <si>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</si>
  <si>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</si>
  <si>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</si>
  <si>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</si>
  <si>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</si>
  <si>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</si>
  <si>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</si>
  <si>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</si>
  <si>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</si>
  <si>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</si>
  <si>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</si>
  <si>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2020г.</t>
  </si>
  <si>
    <t>сентября</t>
  </si>
  <si>
    <t>за   сентябрь  2020 г.</t>
  </si>
  <si>
    <t>ост.на 01.10</t>
  </si>
  <si>
    <t>31.09.2020</t>
  </si>
  <si>
    <t>работа по договору</t>
  </si>
  <si>
    <t>вышка</t>
  </si>
  <si>
    <t>0,5ч.</t>
  </si>
  <si>
    <t>смена вентиля д 80 (1шт) т.п.</t>
  </si>
  <si>
    <t>вентиль д 80</t>
  </si>
  <si>
    <t>1шт</t>
  </si>
  <si>
    <t>стекломаст.</t>
  </si>
  <si>
    <t>33рул.</t>
  </si>
  <si>
    <t>газ-пропан</t>
  </si>
  <si>
    <t>140кг</t>
  </si>
  <si>
    <t>мастика</t>
  </si>
  <si>
    <t>15кг</t>
  </si>
  <si>
    <t>смена ламп (14шт) п-д2,1,4,т.п.</t>
  </si>
  <si>
    <t>лампа</t>
  </si>
  <si>
    <t>14шт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</si>
</sst>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8">
      <selection activeCell="C57" sqref="C57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9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1.87</v>
      </c>
      <c r="M16" s="47">
        <f t="shared" si="0"/>
        <v>389.98204476000006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8.35</v>
      </c>
      <c r="M20" s="33">
        <f>SUM(M6:M19)</f>
        <v>1741.3636758000002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47"/>
      <c r="M24" s="32">
        <v>98604</v>
      </c>
    </row>
    <row r="25" spans="1:13" ht="12.75">
      <c r="A25" t="s">
        <v>106</v>
      </c>
      <c r="J25" s="20">
        <v>2</v>
      </c>
      <c r="K25" s="20" t="s">
        <v>140</v>
      </c>
      <c r="L25" s="47">
        <v>2.03</v>
      </c>
      <c r="M25" s="32">
        <f aca="true" t="shared" si="1" ref="M25:M32">L25*160.174*1.302*1.15</f>
        <v>486.85191630599996</v>
      </c>
    </row>
    <row r="26" spans="1:13" ht="12.75">
      <c r="A26" t="s">
        <v>107</v>
      </c>
      <c r="J26" s="20">
        <v>3</v>
      </c>
      <c r="K26" s="20" t="s">
        <v>149</v>
      </c>
      <c r="L26" s="47">
        <f>0.14*7.1</f>
        <v>0.994</v>
      </c>
      <c r="M26" s="32">
        <f t="shared" si="1"/>
        <v>238.3895590188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3.024</v>
      </c>
      <c r="M33" s="33">
        <f>SUM(M24:M32)</f>
        <v>99329.2414753248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138</v>
      </c>
      <c r="L37" s="25" t="s">
        <v>139</v>
      </c>
      <c r="M37" s="47">
        <v>600</v>
      </c>
    </row>
    <row r="38" spans="10:13" ht="12.75">
      <c r="J38" s="20">
        <v>2</v>
      </c>
      <c r="K38" s="20" t="s">
        <v>141</v>
      </c>
      <c r="L38" s="25" t="s">
        <v>142</v>
      </c>
      <c r="M38" s="25">
        <v>4128</v>
      </c>
    </row>
    <row r="39" spans="1:13" ht="12.75">
      <c r="A39" s="2" t="s">
        <v>6</v>
      </c>
      <c r="F39" s="11">
        <v>51875.83</v>
      </c>
      <c r="J39" s="20">
        <v>3</v>
      </c>
      <c r="K39" s="20" t="s">
        <v>143</v>
      </c>
      <c r="L39" s="25" t="s">
        <v>144</v>
      </c>
      <c r="M39" s="25">
        <f>33*800</f>
        <v>26400</v>
      </c>
    </row>
    <row r="40" spans="1:13" ht="12.75">
      <c r="A40" t="s">
        <v>7</v>
      </c>
      <c r="F40" s="5">
        <v>55797.23</v>
      </c>
      <c r="J40" s="20">
        <v>4</v>
      </c>
      <c r="K40" s="20" t="s">
        <v>145</v>
      </c>
      <c r="L40" s="25" t="s">
        <v>146</v>
      </c>
      <c r="M40" s="25">
        <f>140*21.53</f>
        <v>3014.2000000000003</v>
      </c>
    </row>
    <row r="41" spans="2:13" ht="12.75">
      <c r="B41" t="s">
        <v>8</v>
      </c>
      <c r="F41" s="9">
        <f>F40/F39</f>
        <v>1.0755920435393516</v>
      </c>
      <c r="J41" s="20">
        <v>5</v>
      </c>
      <c r="K41" s="20" t="s">
        <v>147</v>
      </c>
      <c r="L41" s="25" t="s">
        <v>148</v>
      </c>
      <c r="M41" s="47">
        <f>15*93.75</f>
        <v>1406.25</v>
      </c>
    </row>
    <row r="42" spans="1:13" ht="12.75">
      <c r="A42" t="s">
        <v>130</v>
      </c>
      <c r="F42" s="5">
        <f>250+400+400+250+105</f>
        <v>1405</v>
      </c>
      <c r="J42" s="20">
        <v>6</v>
      </c>
      <c r="K42" s="20" t="s">
        <v>150</v>
      </c>
      <c r="L42" s="25" t="s">
        <v>151</v>
      </c>
      <c r="M42" s="25">
        <f>14*11.7</f>
        <v>163.79999999999998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57202.23</v>
      </c>
      <c r="J43" s="20">
        <v>7</v>
      </c>
      <c r="K43" s="20"/>
      <c r="L43" s="25"/>
      <c r="M43" s="25"/>
    </row>
    <row r="44" spans="10:13" ht="12.75">
      <c r="J44" s="20">
        <v>8</v>
      </c>
      <c r="K44" s="20"/>
      <c r="L44" s="25"/>
      <c r="M44" s="25"/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6097.52*1.302</f>
        <v>7938.971040000001</v>
      </c>
      <c r="J48" s="20">
        <v>12</v>
      </c>
      <c r="K48" s="20"/>
      <c r="L48" s="25"/>
      <c r="M48" s="25"/>
    </row>
    <row r="49" spans="1:13" ht="12.75">
      <c r="A49" s="6" t="s">
        <v>15</v>
      </c>
      <c r="F49" s="5">
        <f>2600*1.302</f>
        <v>3385.2000000000003</v>
      </c>
      <c r="J49" s="20">
        <v>13</v>
      </c>
      <c r="K49" s="20"/>
      <c r="L49" s="25"/>
      <c r="M49" s="25"/>
    </row>
    <row r="50" spans="1:13" ht="12.75">
      <c r="A50" s="56" t="s">
        <v>82</v>
      </c>
      <c r="B50" s="48"/>
      <c r="C50" s="48"/>
      <c r="D50" s="48"/>
      <c r="E50" s="57">
        <v>0</v>
      </c>
      <c r="F50" s="57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11324.171040000001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/>
      <c r="K52" s="20"/>
      <c r="L52" s="30" t="s">
        <v>64</v>
      </c>
      <c r="M52" s="33">
        <f>SUM(M37:M51)</f>
        <v>35712.25</v>
      </c>
    </row>
    <row r="53" spans="1:6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945.6</v>
      </c>
      <c r="C54" t="s">
        <v>13</v>
      </c>
      <c r="D54" s="5">
        <v>0.5</v>
      </c>
      <c r="E54" t="s">
        <v>14</v>
      </c>
      <c r="F54" s="11">
        <f>B54*D54</f>
        <v>472.8</v>
      </c>
    </row>
    <row r="55" spans="1:6" ht="12.75">
      <c r="A55" s="4" t="s">
        <v>17</v>
      </c>
      <c r="B55" s="10"/>
      <c r="C55" s="10"/>
      <c r="F55" s="31">
        <f>SUM(F53:F54)</f>
        <v>472.8</v>
      </c>
    </row>
    <row r="56" spans="1:2" ht="12.75">
      <c r="A56" s="4" t="s">
        <v>18</v>
      </c>
      <c r="B56" s="4"/>
    </row>
    <row r="57" spans="1:6" ht="12.75">
      <c r="A57" t="s">
        <v>19</v>
      </c>
      <c r="C57">
        <v>295302</v>
      </c>
      <c r="D57">
        <v>224780.8</v>
      </c>
      <c r="E57">
        <v>3474</v>
      </c>
      <c r="F57" s="34">
        <f>C57/D57*E57</f>
        <v>4563.909141706054</v>
      </c>
    </row>
    <row r="58" spans="1:6" ht="12.75">
      <c r="A58" t="s">
        <v>20</v>
      </c>
      <c r="F58" s="34">
        <f>M20</f>
        <v>1741.3636758000002</v>
      </c>
    </row>
    <row r="59" spans="1:6" ht="12.75">
      <c r="A59" t="s">
        <v>21</v>
      </c>
      <c r="F59" s="11">
        <f>M33</f>
        <v>99329.2414753248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M52</f>
        <v>35712.25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0.43</v>
      </c>
      <c r="E64" t="s">
        <v>14</v>
      </c>
      <c r="F64" s="11">
        <f>B64*D64</f>
        <v>1493.82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142840.58429283084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0.24</v>
      </c>
      <c r="E69" t="s">
        <v>14</v>
      </c>
      <c r="F69" s="11">
        <f>B69*D69</f>
        <v>833.76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1.06</v>
      </c>
      <c r="E72" t="s">
        <v>14</v>
      </c>
      <c r="F72" s="11">
        <f>B72*D72</f>
        <v>3682.44</v>
      </c>
    </row>
    <row r="73" spans="1:6" ht="12.75">
      <c r="A73" s="4" t="s">
        <v>29</v>
      </c>
      <c r="F73" s="31">
        <f>F69+F72</f>
        <v>4516.2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2.58</v>
      </c>
      <c r="E76" t="s">
        <v>14</v>
      </c>
      <c r="F76" s="11">
        <f>B76*D76</f>
        <v>8962.92</v>
      </c>
    </row>
    <row r="77" spans="1:6" ht="12.75">
      <c r="A77" s="4" t="s">
        <v>31</v>
      </c>
      <c r="F77" s="8">
        <f>SUM(F76)</f>
        <v>8962.92</v>
      </c>
    </row>
    <row r="78" spans="1:6" ht="12.75">
      <c r="A78" s="58" t="s">
        <v>77</v>
      </c>
      <c r="B78" s="48"/>
      <c r="C78" s="48"/>
      <c r="D78" s="57">
        <v>0</v>
      </c>
      <c r="E78" s="48"/>
      <c r="F78" s="59">
        <f>D78*E32</f>
        <v>0</v>
      </c>
    </row>
    <row r="79" spans="1:6" ht="12.75">
      <c r="A79" s="1" t="s">
        <v>32</v>
      </c>
      <c r="B79" s="1"/>
      <c r="F79" s="31">
        <f>F51+F55+F67+F73+F77+F78</f>
        <v>168116.67533283087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9750.76716930419</v>
      </c>
    </row>
    <row r="81" spans="1:6" ht="12.75">
      <c r="A81" s="1"/>
      <c r="B81" s="35" t="s">
        <v>127</v>
      </c>
      <c r="C81" s="35"/>
      <c r="D81" s="1"/>
      <c r="E81" s="54"/>
      <c r="F81" s="55">
        <v>2760</v>
      </c>
    </row>
    <row r="82" spans="1:6" ht="12.75">
      <c r="A82" s="1"/>
      <c r="B82" s="35" t="s">
        <v>128</v>
      </c>
      <c r="C82" s="35"/>
      <c r="D82" s="1"/>
      <c r="E82" s="54"/>
      <c r="F82" s="55">
        <v>390.82</v>
      </c>
    </row>
    <row r="83" spans="1:6" ht="12.75">
      <c r="A83" s="1"/>
      <c r="B83" s="35" t="s">
        <v>129</v>
      </c>
      <c r="C83" s="35"/>
      <c r="D83" s="1"/>
      <c r="E83" s="54"/>
      <c r="F83" s="55">
        <f>2038.38+390.82</f>
        <v>2429.2000000000003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183447.46250213508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44075</v>
      </c>
      <c r="C86" s="39">
        <v>-668337</v>
      </c>
      <c r="D86" s="44">
        <f>F43</f>
        <v>57202.23</v>
      </c>
      <c r="E86" s="44">
        <f>F84</f>
        <v>183447.46250213508</v>
      </c>
      <c r="F86" s="45">
        <f>C86+D86-E86</f>
        <v>-794582.2325021351</v>
      </c>
    </row>
    <row r="88" spans="1:6" ht="13.5" thickBot="1">
      <c r="A88" t="s">
        <v>111</v>
      </c>
      <c r="C88" s="51">
        <v>44075</v>
      </c>
      <c r="D88" s="8" t="s">
        <v>112</v>
      </c>
      <c r="E88" s="51" t="s">
        <v>136</v>
      </c>
      <c r="F88" t="s">
        <v>113</v>
      </c>
    </row>
    <row r="89" spans="1:7" ht="13.5" thickBot="1">
      <c r="A89" t="s">
        <v>114</v>
      </c>
      <c r="F89" s="52">
        <f>E86</f>
        <v>183447.46250213508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2020-09-12T14:12:35Z</cp:lastPrinted>
  <dcterms:created xsi:type="dcterms:W3CDTF">2008-08-18T07:30:19Z</dcterms:created>
  <dcterms:modified xsi:type="dcterms:W3CDTF">2021-01-22T11:19:18Z</dcterms:modified>
  <cp:category/>
  <cp:version/>
  <cp:contentType/>
  <cp:contentStatus/>
</cp:coreProperties>
</file>