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<sst xmlns="http://schemas.openxmlformats.org/spreadsheetml/2006/main" count="165" uniqueCount="144">
  <si>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</si>
  <si>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</si>
  <si>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</si>
  <si>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</si>
  <si>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</si>
  <si>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</si>
  <si>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</si>
  <si>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</si>
  <si>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</si>
  <si>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</si>
  <si>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</si>
  <si>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</si>
  <si>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</si>
  <si>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</si>
  <si>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</si>
  <si>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</si>
  <si>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</si>
  <si>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</si>
  <si>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</si>
  <si>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</si>
  <si>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</si>
  <si>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</si>
  <si>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</si>
  <si>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</si>
  <si>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</si>
  <si>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</si>
  <si>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</si>
  <si>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</si>
  <si>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</si>
  <si>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</si>
  <si>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</si>
  <si>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</si>
  <si>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</si>
  <si>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</si>
  <si>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</si>
  <si>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</si>
  <si>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</si>
  <si>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</si>
  <si>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</si>
  <si>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</si>
  <si>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</si>
  <si>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</si>
  <si>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</si>
  <si>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</si>
  <si>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</si>
  <si>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</si>
  <si>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</si>
  <si>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</si>
  <si>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</si>
  <si>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</si>
  <si>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</si>
  <si>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</si>
  <si>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</si>
  <si>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</si>
  <si>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</si>
  <si>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</si>
  <si>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</si>
  <si>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</si>
  <si>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</si>
  <si>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</si>
  <si>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</si>
  <si>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</si>
  <si>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</si>
  <si>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</si>
  <si>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</si>
  <si>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</si>
  <si>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</si>
  <si>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</si>
  <si>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</si>
  <si>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</si>
  <si>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</si>
  <si>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</si>
  <si>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</si>
  <si>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</si>
  <si>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</si>
  <si>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</si>
  <si>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</si>
  <si>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</si>
  <si>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</si>
  <si>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</si>
  <si>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</si>
  <si>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</si>
  <si>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</si>
  <si>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</si>
  <si>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</si>
  <si>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</si>
  <si>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</si>
  <si>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</si>
  <si>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</si>
  <si>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</si>
  <si>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</si>
  <si>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</si>
  <si>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</si>
  <si>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</si>
  <si>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</si>
  <si>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</si>
  <si>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</si>
  <si>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</si>
  <si>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</si>
  <si>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</si>
  <si>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</si>
  <si>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</si>
  <si>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</si>
  <si>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</si>
  <si>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</si>
  <si>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</si>
  <si>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</si>
  <si>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</si>
  <si>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</si>
  <si>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</si>
  <si>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</si>
  <si>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</si>
  <si>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</si>
  <si>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</si>
  <si>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</si>
  <si>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</si>
  <si>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</si>
  <si>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</si>
  <si>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</si>
  <si>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</si>
  <si>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</si>
  <si>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</si>
  <si>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</si>
  <si>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</si>
  <si>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</si>
  <si>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</si>
  <si>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</si>
  <si>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</si>
  <si>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</si>
  <si>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</si>
  <si>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2020г.</t>
  </si>
  <si>
    <t>Горгаз (техобслуживание и ремонт)</t>
  </si>
  <si>
    <t>декабря</t>
  </si>
  <si>
    <t>за   декабрь  2020 г.</t>
  </si>
  <si>
    <t>ост.на 01.01</t>
  </si>
  <si>
    <t>ремонт эл.щита кв.37</t>
  </si>
  <si>
    <t>ВН</t>
  </si>
  <si>
    <t>1шт</t>
  </si>
  <si>
    <t>2шт</t>
  </si>
  <si>
    <t>динрейка</t>
  </si>
  <si>
    <t>саморез</t>
  </si>
  <si>
    <t>смена ламп (9шт) п-д1</t>
  </si>
  <si>
    <t>лампа</t>
  </si>
  <si>
    <t>9шт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</si>
</sst>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12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6.470000000000001</v>
      </c>
      <c r="M20" s="34">
        <f>SUM(M6:M19)</f>
        <v>1349.2961655600002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v>4.83</v>
      </c>
      <c r="M24" s="33">
        <f aca="true" t="shared" si="1" ref="M24:M32">L24*160.174*1.302*1.15</f>
        <v>1158.371800866</v>
      </c>
    </row>
    <row r="25" spans="1:13" ht="12.75">
      <c r="A25" t="s">
        <v>104</v>
      </c>
      <c r="J25" s="20">
        <v>2</v>
      </c>
      <c r="K25" s="20" t="s">
        <v>141</v>
      </c>
      <c r="L25" s="46">
        <f>0.09*7.1</f>
        <v>0.6389999999999999</v>
      </c>
      <c r="M25" s="33">
        <f t="shared" si="1"/>
        <v>153.25043079779996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5.469</v>
      </c>
      <c r="M33" s="34">
        <f>SUM(M24:M32)</f>
        <v>1311.6222316638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v>271.92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/>
      <c r="M38" s="46">
        <v>61.1</v>
      </c>
    </row>
    <row r="39" spans="10:13" ht="12.75">
      <c r="J39" s="20">
        <v>3</v>
      </c>
      <c r="K39" s="20" t="s">
        <v>140</v>
      </c>
      <c r="L39" s="25" t="s">
        <v>138</v>
      </c>
      <c r="M39" s="25">
        <f>2*0.65</f>
        <v>1.3</v>
      </c>
    </row>
    <row r="40" spans="1:13" ht="12.75">
      <c r="A40" s="2" t="s">
        <v>6</v>
      </c>
      <c r="F40" s="11">
        <v>52951.15</v>
      </c>
      <c r="J40" s="20">
        <v>4</v>
      </c>
      <c r="K40" s="20" t="s">
        <v>142</v>
      </c>
      <c r="L40" s="25" t="s">
        <v>143</v>
      </c>
      <c r="M40" s="25">
        <f>9*11.6</f>
        <v>104.39999999999999</v>
      </c>
    </row>
    <row r="41" spans="1:13" ht="12.75">
      <c r="A41" t="s">
        <v>7</v>
      </c>
      <c r="F41" s="5">
        <v>60859.24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1.149346898037153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61759.24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47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6308*1.302</f>
        <v>8213.016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2600*1.302</f>
        <v>3385.2000000000003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4">
        <v>0.94</v>
      </c>
      <c r="F51" s="65">
        <f>E51*E33</f>
        <v>3225.798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14824.014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0.5</v>
      </c>
      <c r="E55" t="s">
        <v>14</v>
      </c>
      <c r="F55" s="11">
        <f>B55*D55</f>
        <v>464.65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464.65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49">
        <v>305312</v>
      </c>
      <c r="D58">
        <v>224780.8</v>
      </c>
      <c r="E58">
        <v>3431.7</v>
      </c>
      <c r="F58" s="35">
        <f>C58/D58*E58</f>
        <v>4661.159629292181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1349.2961655600002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1311.6222316638</v>
      </c>
      <c r="J60" s="20"/>
      <c r="K60" s="20"/>
      <c r="L60" s="31" t="s">
        <v>65</v>
      </c>
      <c r="M60" s="28">
        <f>SUM(M37:M59)</f>
        <v>438.72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M60</f>
        <v>438.72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0.43</v>
      </c>
      <c r="E65" t="s">
        <v>14</v>
      </c>
      <c r="F65" s="11">
        <f>B65*D65</f>
        <v>1475.6309999999999</v>
      </c>
    </row>
    <row r="66" spans="1:6" s="49" customFormat="1" ht="12.75">
      <c r="A66" s="57" t="s">
        <v>131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10017.62902651598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1.58</v>
      </c>
      <c r="E73" t="s">
        <v>14</v>
      </c>
      <c r="F73" s="11">
        <f>B73*D73</f>
        <v>5422.086</v>
      </c>
    </row>
    <row r="74" spans="1:6" ht="12.75">
      <c r="A74" s="10" t="s">
        <v>29</v>
      </c>
      <c r="F74" s="32">
        <f>F70+F73</f>
        <v>6245.694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3.04</v>
      </c>
      <c r="E77" t="s">
        <v>14</v>
      </c>
      <c r="F77" s="11">
        <f>B77*D77</f>
        <v>10432.368</v>
      </c>
    </row>
    <row r="78" spans="1:6" ht="12.75">
      <c r="A78" s="10" t="s">
        <v>32</v>
      </c>
      <c r="F78" s="32">
        <f>SUM(F77)</f>
        <v>10432.368</v>
      </c>
    </row>
    <row r="79" spans="1:6" ht="12.75">
      <c r="A79" s="62" t="s">
        <v>76</v>
      </c>
      <c r="B79" s="57"/>
      <c r="C79" s="57"/>
      <c r="D79" s="61">
        <v>2.12</v>
      </c>
      <c r="E79" s="57"/>
      <c r="F79" s="63">
        <f>D79*E33</f>
        <v>7275.204</v>
      </c>
    </row>
    <row r="80" spans="1:6" ht="12.75">
      <c r="A80" s="1" t="s">
        <v>33</v>
      </c>
      <c r="B80" s="1"/>
      <c r="F80" s="32">
        <f>F52+F56+F68+F74+F78+F79</f>
        <v>49259.55902651598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2857.0544235379266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3220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631.85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2951.75+619.08</f>
        <v>3570.83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59539.293450053905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44531</v>
      </c>
      <c r="C87" s="40">
        <v>-1088397</v>
      </c>
      <c r="D87" s="44">
        <f>F44</f>
        <v>61759.24</v>
      </c>
      <c r="E87" s="44">
        <f>F85</f>
        <v>59539.293450053905</v>
      </c>
      <c r="F87" s="45">
        <f>C87+D87-E87</f>
        <v>-1086177.053450054</v>
      </c>
    </row>
    <row r="89" spans="1:6" ht="13.5" thickBot="1">
      <c r="A89" t="s">
        <v>109</v>
      </c>
      <c r="C89" s="53">
        <v>44136</v>
      </c>
      <c r="D89" s="8" t="s">
        <v>110</v>
      </c>
      <c r="E89" s="53">
        <v>44165</v>
      </c>
      <c r="F89" t="s">
        <v>111</v>
      </c>
    </row>
    <row r="90" spans="1:7" ht="13.5" thickBot="1">
      <c r="A90" t="s">
        <v>112</v>
      </c>
      <c r="F90" s="54">
        <f>E87</f>
        <v>59539.293450053905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2021-03-23T11:57:45Z</dcterms:modified>
  <cp:category/>
  <cp:version/>
  <cp:contentType/>
  <cp:contentStatus/>
</cp:coreProperties>
</file>