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<sst xmlns="http://schemas.openxmlformats.org/spreadsheetml/2006/main" count="167" uniqueCount="145">
  <si>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</si>
  <si>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</si>
  <si>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</si>
  <si>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</si>
  <si>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</si>
  <si>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</si>
  <si>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</si>
  <si>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</si>
  <si>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</si>
  <si>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</si>
  <si>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</si>
  <si>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</si>
  <si>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</si>
  <si>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</si>
  <si>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</si>
  <si>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</si>
  <si>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</si>
  <si>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</si>
  <si>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</si>
  <si>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</si>
  <si>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</si>
  <si>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</si>
  <si>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</si>
  <si>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</si>
  <si>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</si>
  <si>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</si>
  <si>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</si>
  <si>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</si>
  <si>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</si>
  <si>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</si>
  <si>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</si>
  <si>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</si>
  <si>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</si>
  <si>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</si>
  <si>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</si>
  <si>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</si>
  <si>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</si>
  <si>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</si>
  <si>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</si>
  <si>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</si>
  <si>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</si>
  <si>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</si>
  <si>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</si>
  <si>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</si>
  <si>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</si>
  <si>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</si>
  <si>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</si>
  <si>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</si>
  <si>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</si>
  <si>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</si>
  <si>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</si>
  <si>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</si>
  <si>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</si>
  <si>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</si>
  <si>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</si>
  <si>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</si>
  <si>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</si>
  <si>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</si>
  <si>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</si>
  <si>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</si>
  <si>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</si>
  <si>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</si>
  <si>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</si>
  <si>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</si>
  <si>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</si>
  <si>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</si>
  <si>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</si>
  <si>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</si>
  <si>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</si>
  <si>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</si>
  <si>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</si>
  <si>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</si>
  <si>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</si>
  <si>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</si>
  <si>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</si>
  <si>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</si>
  <si>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</si>
  <si>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</si>
  <si>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</si>
  <si>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</si>
  <si>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</si>
  <si>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</si>
  <si>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</si>
  <si>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</si>
  <si>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</si>
  <si>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</si>
  <si>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</si>
  <si>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</si>
  <si>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</si>
  <si>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</si>
  <si>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</si>
  <si>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</si>
  <si>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</si>
  <si>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</si>
  <si>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</si>
  <si>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</si>
  <si>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</si>
  <si>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</si>
  <si>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</si>
  <si>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</si>
  <si>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</si>
  <si>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</si>
  <si>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</si>
  <si>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</si>
  <si>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</si>
  <si>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</si>
  <si>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</si>
  <si>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</si>
  <si>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</si>
  <si>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</si>
  <si>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</si>
  <si>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</si>
  <si>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</si>
  <si>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</si>
  <si>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</si>
  <si>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</si>
  <si>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</si>
  <si>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</si>
  <si>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</si>
  <si>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</si>
  <si>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</si>
  <si>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</si>
  <si>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</si>
  <si>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</si>
  <si>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</si>
  <si>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</si>
  <si>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</si>
  <si>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</si>
  <si>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</si>
  <si>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</si>
  <si>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</si>
  <si>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</si>
  <si>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</si>
  <si>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</si>
  <si>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ноября</t>
  </si>
  <si>
    <t>за   ноябрь  2020 г.</t>
  </si>
  <si>
    <t>ост.на 01.12</t>
  </si>
  <si>
    <t>смена вентиля д 20 (1шт) кв.17</t>
  </si>
  <si>
    <t>вентиль д 20</t>
  </si>
  <si>
    <t>1шт</t>
  </si>
  <si>
    <t>цанга</t>
  </si>
  <si>
    <t>бочонок 20</t>
  </si>
  <si>
    <t>смена ламп (9шт) п-д2</t>
  </si>
  <si>
    <t>лампа</t>
  </si>
  <si>
    <t>9шт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</si>
</sst>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3" sqref="M43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12.75390625" style="0" customWidth="1"/>
    <col min="4" max="4" width="11.125" style="0" customWidth="1"/>
    <col min="5" max="5" width="13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93</v>
      </c>
      <c r="D2" s="8">
        <v>11</v>
      </c>
      <c r="K2" s="5" t="s">
        <v>135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79</v>
      </c>
      <c r="L6" s="25">
        <v>0</v>
      </c>
      <c r="M6" s="47">
        <f>L6*160.174*1.302</f>
        <v>0</v>
      </c>
    </row>
    <row r="7" spans="2:13" ht="12.75">
      <c r="B7" t="s">
        <v>97</v>
      </c>
      <c r="C7" s="1" t="s">
        <v>98</v>
      </c>
      <c r="D7" s="8">
        <v>2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7">
        <f t="shared" si="0"/>
        <v>0</v>
      </c>
    </row>
    <row r="10" spans="5:13" ht="12.75">
      <c r="E10" s="7" t="s">
        <v>100</v>
      </c>
      <c r="F10" s="7"/>
      <c r="G10" s="7"/>
      <c r="H10" s="7"/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s="7" t="s">
        <v>101</v>
      </c>
      <c r="F11" s="7"/>
      <c r="G11" s="7"/>
      <c r="H11" s="7"/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s="7" t="s">
        <v>102</v>
      </c>
      <c r="F12" s="7"/>
      <c r="G12" s="7"/>
      <c r="H12" s="7"/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s="7" t="s">
        <v>103</v>
      </c>
      <c r="F13" s="7"/>
      <c r="G13" s="7"/>
      <c r="H13" s="7"/>
      <c r="J13" s="16"/>
      <c r="K13" s="18" t="s">
        <v>82</v>
      </c>
      <c r="L13" s="23">
        <v>2.98</v>
      </c>
      <c r="M13" s="47">
        <f t="shared" si="0"/>
        <v>621.46871304</v>
      </c>
    </row>
    <row r="14" spans="1:13" ht="12.75">
      <c r="A14" t="s">
        <v>104</v>
      </c>
      <c r="J14" s="20">
        <v>5</v>
      </c>
      <c r="K14" s="19" t="s">
        <v>49</v>
      </c>
      <c r="L14" s="25">
        <v>6.52</v>
      </c>
      <c r="M14" s="47">
        <f t="shared" si="0"/>
        <v>1359.72349296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s="7" t="s">
        <v>106</v>
      </c>
      <c r="F16" s="7"/>
      <c r="G16" s="7"/>
      <c r="H16" s="7"/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s="7" t="s">
        <v>107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47">
        <f t="shared" si="0"/>
        <v>225.23027184000006</v>
      </c>
    </row>
    <row r="18" spans="5:13" ht="12.75">
      <c r="E18" s="7" t="s">
        <v>108</v>
      </c>
      <c r="F18" s="7"/>
      <c r="G18" s="7"/>
      <c r="H18" s="7"/>
      <c r="J18" s="15" t="s">
        <v>55</v>
      </c>
      <c r="K18" s="26" t="s">
        <v>84</v>
      </c>
      <c r="L18" s="21">
        <v>0</v>
      </c>
      <c r="M18" s="47">
        <f t="shared" si="0"/>
        <v>0</v>
      </c>
    </row>
    <row r="19" spans="1:13" ht="12.75">
      <c r="A19" t="s">
        <v>109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110</v>
      </c>
      <c r="J20" s="20"/>
      <c r="K20" s="27" t="s">
        <v>57</v>
      </c>
      <c r="L20" s="28">
        <f>SUM(L6:L19)</f>
        <v>11.08</v>
      </c>
      <c r="M20" s="34">
        <f>SUM(M6:M19)</f>
        <v>2310.69575184</v>
      </c>
    </row>
    <row r="21" spans="1:11" ht="12.75">
      <c r="A21" t="s">
        <v>129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137</v>
      </c>
      <c r="L24" s="47">
        <v>0.81</v>
      </c>
      <c r="M24" s="33">
        <f>L24*160.174*1.302*1.15</f>
        <v>194.261109462</v>
      </c>
    </row>
    <row r="25" spans="1:13" ht="12.75">
      <c r="A25" t="s">
        <v>114</v>
      </c>
      <c r="J25" s="20">
        <v>2</v>
      </c>
      <c r="K25" s="20" t="s">
        <v>142</v>
      </c>
      <c r="L25" s="25">
        <f>0.09*7.1</f>
        <v>0.6389999999999999</v>
      </c>
      <c r="M25" s="33">
        <f aca="true" t="shared" si="1" ref="M25:M34">L25*160.174*1.302*1.15</f>
        <v>153.25043079779996</v>
      </c>
    </row>
    <row r="26" spans="1:13" ht="12.75">
      <c r="A26" t="s">
        <v>115</v>
      </c>
      <c r="J26" s="20">
        <v>3</v>
      </c>
      <c r="K26" s="20"/>
      <c r="L26" s="25"/>
      <c r="M26" s="33">
        <f t="shared" si="1"/>
        <v>0</v>
      </c>
    </row>
    <row r="27" spans="1:13" ht="12.75">
      <c r="A27" s="49" t="s">
        <v>116</v>
      </c>
      <c r="B27" s="49"/>
      <c r="C27" s="49"/>
      <c r="D27" s="49"/>
      <c r="E27" s="49"/>
      <c r="F27" s="49"/>
      <c r="G27" s="49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1.4489999999999998</v>
      </c>
      <c r="M35" s="34">
        <f>SUM(M24:M34)</f>
        <v>347.5115402598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56" t="s">
        <v>138</v>
      </c>
      <c r="L39" s="33" t="s">
        <v>139</v>
      </c>
      <c r="M39" s="25">
        <v>442.09</v>
      </c>
    </row>
    <row r="40" spans="1:13" ht="12.75">
      <c r="A40" s="2" t="s">
        <v>6</v>
      </c>
      <c r="F40" s="11">
        <v>33124</v>
      </c>
      <c r="J40" s="20">
        <v>2</v>
      </c>
      <c r="K40" s="56" t="s">
        <v>140</v>
      </c>
      <c r="L40" s="25" t="s">
        <v>139</v>
      </c>
      <c r="M40" s="25">
        <v>162.5</v>
      </c>
    </row>
    <row r="41" spans="1:13" ht="12.75">
      <c r="A41" t="s">
        <v>7</v>
      </c>
      <c r="F41" s="5">
        <v>31941.27</v>
      </c>
      <c r="J41" s="20">
        <v>3</v>
      </c>
      <c r="K41" s="20" t="s">
        <v>141</v>
      </c>
      <c r="L41" s="25" t="s">
        <v>139</v>
      </c>
      <c r="M41" s="25">
        <v>20</v>
      </c>
    </row>
    <row r="42" spans="2:13" ht="12.75">
      <c r="B42" t="s">
        <v>8</v>
      </c>
      <c r="F42" s="9">
        <f>F41/F40</f>
        <v>0.9642938654751841</v>
      </c>
      <c r="J42" s="20">
        <v>4</v>
      </c>
      <c r="K42" s="20" t="s">
        <v>143</v>
      </c>
      <c r="L42" s="25" t="s">
        <v>144</v>
      </c>
      <c r="M42" s="25">
        <f>9*11.6</f>
        <v>104.39999999999999</v>
      </c>
    </row>
    <row r="43" spans="1:13" ht="12.75">
      <c r="A43" t="s">
        <v>74</v>
      </c>
      <c r="B43" s="13" t="s">
        <v>128</v>
      </c>
      <c r="E43" s="53"/>
      <c r="F43" s="11">
        <f>((122.1+17.6)*14)+250+400</f>
        <v>2605.7999999999997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34547.07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4820.32*1.302</f>
        <v>6276.05664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(2872)*1.302</f>
        <v>3739.344</v>
      </c>
      <c r="J50" s="20">
        <v>12</v>
      </c>
      <c r="K50" s="20"/>
      <c r="L50" s="25"/>
      <c r="M50" s="25"/>
    </row>
    <row r="51" spans="1:13" ht="12.75">
      <c r="A51" s="57" t="s">
        <v>85</v>
      </c>
      <c r="B51" s="54"/>
      <c r="C51" s="54"/>
      <c r="D51" s="54"/>
      <c r="E51" s="58">
        <v>0</v>
      </c>
      <c r="F51" s="55">
        <f>E33*E51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10015.40064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SUM(M39:M53)</f>
        <v>728.9899999999999</v>
      </c>
    </row>
    <row r="55" spans="1:6" ht="12.75">
      <c r="A55" t="s">
        <v>81</v>
      </c>
      <c r="B55">
        <v>744.6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4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294051</v>
      </c>
      <c r="D58">
        <v>224780.8</v>
      </c>
      <c r="E58">
        <v>2367.8</v>
      </c>
      <c r="F58" s="36">
        <f>C58/D58*E58</f>
        <v>3097.4796681923017</v>
      </c>
    </row>
    <row r="59" spans="1:6" ht="12.75">
      <c r="A59" t="s">
        <v>20</v>
      </c>
      <c r="F59" s="36">
        <f>M20</f>
        <v>2310.69575184</v>
      </c>
    </row>
    <row r="60" spans="1:6" ht="12.75">
      <c r="A60" t="s">
        <v>21</v>
      </c>
      <c r="F60" s="11">
        <f>M35</f>
        <v>347.5115402598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M54</f>
        <v>728.9899999999999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0.28</v>
      </c>
      <c r="E65" t="s">
        <v>14</v>
      </c>
      <c r="F65" s="11">
        <f>B65*D65</f>
        <v>662.9840000000002</v>
      </c>
    </row>
    <row r="66" spans="1:6" ht="12.75">
      <c r="A66" s="54" t="s">
        <v>77</v>
      </c>
      <c r="B66" s="54"/>
      <c r="C66" s="54"/>
      <c r="D66" s="55"/>
      <c r="E66" s="54"/>
      <c r="F66" s="55">
        <v>0</v>
      </c>
    </row>
    <row r="67" spans="1:6" ht="12.75">
      <c r="A67" s="54" t="s">
        <v>86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4"/>
      <c r="C68" s="10"/>
      <c r="F68" s="32">
        <f>SUM(F58:F67)</f>
        <v>7147.660960292102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0.24</v>
      </c>
      <c r="E70" s="7"/>
      <c r="F70" s="11">
        <f>B70*D70</f>
        <v>568.272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1.21</v>
      </c>
      <c r="F73" s="11">
        <f>B73*D73</f>
        <v>2865.038</v>
      </c>
    </row>
    <row r="74" spans="1:6" ht="12.75">
      <c r="A74" s="4" t="s">
        <v>29</v>
      </c>
      <c r="B74" s="1"/>
      <c r="F74" s="32">
        <f>F70+F73</f>
        <v>3433.31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2.52</v>
      </c>
      <c r="E77" t="s">
        <v>14</v>
      </c>
      <c r="F77" s="11">
        <f>B77*D77</f>
        <v>5966.856000000001</v>
      </c>
    </row>
    <row r="78" spans="1:6" ht="12.75">
      <c r="A78" s="4" t="s">
        <v>31</v>
      </c>
      <c r="B78" s="1"/>
      <c r="F78" s="32">
        <f>SUM(F77)</f>
        <v>5966.856000000001</v>
      </c>
    </row>
    <row r="79" spans="1:6" ht="12.75">
      <c r="A79" s="59" t="s">
        <v>80</v>
      </c>
      <c r="B79" s="60"/>
      <c r="C79" s="54"/>
      <c r="D79" s="58">
        <v>0</v>
      </c>
      <c r="E79" s="54"/>
      <c r="F79" s="61">
        <f>D79*E33</f>
        <v>0</v>
      </c>
    </row>
    <row r="80" spans="1:6" ht="12.75">
      <c r="A80" s="1" t="s">
        <v>32</v>
      </c>
      <c r="B80" s="1"/>
      <c r="F80" s="32">
        <f>F52+F56+F68+F74+F78+F79</f>
        <v>26563.227600292103</v>
      </c>
    </row>
    <row r="81" spans="1:9" ht="12.75">
      <c r="A81" s="1" t="s">
        <v>78</v>
      </c>
      <c r="B81" s="37"/>
      <c r="C81" s="46">
        <v>0.058</v>
      </c>
      <c r="D81" s="1"/>
      <c r="E81" s="1"/>
      <c r="F81" s="32">
        <f>F80*5.8%</f>
        <v>1540.6672008169419</v>
      </c>
      <c r="I81" s="7"/>
    </row>
    <row r="82" spans="1:9" ht="12.75">
      <c r="A82" s="1"/>
      <c r="B82" s="37" t="s">
        <v>130</v>
      </c>
      <c r="C82" s="46"/>
      <c r="D82" s="1"/>
      <c r="E82" s="51"/>
      <c r="F82" s="52">
        <v>1444.4</v>
      </c>
      <c r="I82" s="7"/>
    </row>
    <row r="83" spans="1:9" ht="12.75">
      <c r="A83" s="1"/>
      <c r="B83" s="37" t="s">
        <v>131</v>
      </c>
      <c r="C83" s="46"/>
      <c r="D83" s="1"/>
      <c r="E83" s="51"/>
      <c r="F83" s="52">
        <v>260.45</v>
      </c>
      <c r="I83" s="7"/>
    </row>
    <row r="84" spans="1:9" ht="12.75">
      <c r="A84" s="1"/>
      <c r="B84" s="37" t="s">
        <v>132</v>
      </c>
      <c r="C84" s="46"/>
      <c r="D84" s="1"/>
      <c r="E84" s="51"/>
      <c r="F84" s="52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35">
        <f>F80+F81+F82+F83+F84</f>
        <v>29808.744801109046</v>
      </c>
    </row>
    <row r="86" spans="2:6" ht="12.75">
      <c r="B86" s="38" t="s">
        <v>67</v>
      </c>
      <c r="C86" s="39" t="s">
        <v>68</v>
      </c>
      <c r="D86" s="14" t="s">
        <v>69</v>
      </c>
      <c r="E86" s="14" t="s">
        <v>70</v>
      </c>
      <c r="F86" s="43" t="s">
        <v>136</v>
      </c>
    </row>
    <row r="87" spans="1:6" ht="12.75">
      <c r="A87" s="13"/>
      <c r="B87" s="40">
        <v>43831</v>
      </c>
      <c r="C87" s="41">
        <v>-62511</v>
      </c>
      <c r="D87" s="42">
        <f>F44</f>
        <v>34547.07</v>
      </c>
      <c r="E87" s="42">
        <f>F85</f>
        <v>29808.744801109046</v>
      </c>
      <c r="F87" s="44">
        <f>C87+D87-E87</f>
        <v>-57772.674801109046</v>
      </c>
    </row>
    <row r="89" spans="1:6" ht="13.5" thickBot="1">
      <c r="A89" t="s">
        <v>87</v>
      </c>
      <c r="C89" s="48">
        <v>44136</v>
      </c>
      <c r="D89" s="8" t="s">
        <v>88</v>
      </c>
      <c r="E89" s="48">
        <v>44165</v>
      </c>
      <c r="F89" t="s">
        <v>89</v>
      </c>
    </row>
    <row r="90" spans="1:7" ht="13.5" thickBot="1">
      <c r="A90" t="s">
        <v>90</v>
      </c>
      <c r="F90" s="50">
        <f>E87</f>
        <v>29808.744801109046</v>
      </c>
      <c r="G90" t="s">
        <v>14</v>
      </c>
    </row>
    <row r="91" ht="12.75">
      <c r="A91" t="s">
        <v>91</v>
      </c>
    </row>
    <row r="92" ht="12.75">
      <c r="A92" t="s">
        <v>92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2017-08-21T12:41:06Z</cp:lastPrinted>
  <dcterms:created xsi:type="dcterms:W3CDTF">2008-08-18T07:30:19Z</dcterms:created>
  <dcterms:modified xsi:type="dcterms:W3CDTF">2021-03-12T06:26:17Z</dcterms:modified>
  <cp:category/>
  <cp:version/>
  <cp:contentType/>
  <cp:contentStatus/>
</cp:coreProperties>
</file>