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<sst xmlns="http://schemas.openxmlformats.org/spreadsheetml/2006/main" count="185" uniqueCount="158">
  <si>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</si>
  <si>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</si>
  <si>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</si>
  <si>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</si>
  <si>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</si>
  <si>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</si>
  <si>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</si>
  <si>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</si>
  <si>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</si>
  <si>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</si>
  <si>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</si>
  <si>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</si>
  <si>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</si>
  <si>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</si>
  <si>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</si>
  <si>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</si>
  <si>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</si>
  <si>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</si>
  <si>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</si>
  <si>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</si>
  <si>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</si>
  <si>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</si>
  <si>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</si>
  <si>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</si>
  <si>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</si>
  <si>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</si>
  <si>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</si>
  <si>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</si>
  <si>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</si>
  <si>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</si>
  <si>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</si>
  <si>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</si>
  <si>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</si>
  <si>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</si>
  <si>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</si>
  <si>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</si>
  <si>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</si>
  <si>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</si>
  <si>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</si>
  <si>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</si>
  <si>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</si>
  <si>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</si>
  <si>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</si>
  <si>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</si>
  <si>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</si>
  <si>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</si>
  <si>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</si>
  <si>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</si>
  <si>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</si>
  <si>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</si>
  <si>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</si>
  <si>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</si>
  <si>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</si>
  <si>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</si>
  <si>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</si>
  <si>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</si>
  <si>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</si>
  <si>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</si>
  <si>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</si>
  <si>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</si>
  <si>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</si>
  <si>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</si>
  <si>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</si>
  <si>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</si>
  <si>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</si>
  <si>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</si>
  <si>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</si>
  <si>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</si>
  <si>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</si>
  <si>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</si>
  <si>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</si>
  <si>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</si>
  <si>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</si>
  <si>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</si>
  <si>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</si>
  <si>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</si>
  <si>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</si>
  <si>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</si>
  <si>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</si>
  <si>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</si>
  <si>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</si>
  <si>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</si>
  <si>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</si>
  <si>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</si>
  <si>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</si>
  <si>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</si>
  <si>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</si>
  <si>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</si>
  <si>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</si>
  <si>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</si>
  <si>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</si>
  <si>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</si>
  <si>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</si>
  <si>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</si>
  <si>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</si>
  <si>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</si>
  <si>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</si>
  <si>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</si>
  <si>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</si>
  <si>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</si>
  <si>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</si>
  <si>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</si>
  <si>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</si>
  <si>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</si>
  <si>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</si>
  <si>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</si>
  <si>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</si>
  <si>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</si>
  <si>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</si>
  <si>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</si>
  <si>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</si>
  <si>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</si>
  <si>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</si>
  <si>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</si>
  <si>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</si>
  <si>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</si>
  <si>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</si>
  <si>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</si>
  <si>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</si>
  <si>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</si>
  <si>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</si>
  <si>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</si>
  <si>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</si>
  <si>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</si>
  <si>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</si>
  <si>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</si>
  <si>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</si>
  <si>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</si>
  <si>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</si>
  <si>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</si>
  <si>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</si>
  <si>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</si>
  <si>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</si>
  <si>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декабря</t>
  </si>
  <si>
    <t>за   декабрь  2020 г.</t>
  </si>
  <si>
    <t>ост.на 01.01</t>
  </si>
  <si>
    <t>смена труб д 50 пвх (2мп) кв.25-28</t>
  </si>
  <si>
    <t>тройник 10</t>
  </si>
  <si>
    <t>2шт</t>
  </si>
  <si>
    <t>переход 110</t>
  </si>
  <si>
    <t>1шт</t>
  </si>
  <si>
    <t xml:space="preserve">редукция </t>
  </si>
  <si>
    <t>труба д 50</t>
  </si>
  <si>
    <t>2мп</t>
  </si>
  <si>
    <t>патрубок 110</t>
  </si>
  <si>
    <t>сантех. Лента</t>
  </si>
  <si>
    <t>уст-ка хомута (2шт) п-д 2</t>
  </si>
  <si>
    <t>хомут</t>
  </si>
  <si>
    <t>установка подоконника (3шт) п-д2</t>
  </si>
  <si>
    <t>подоконник</t>
  </si>
  <si>
    <t>3шт</t>
  </si>
  <si>
    <t>пена</t>
  </si>
  <si>
    <t>4шт</t>
  </si>
  <si>
    <t xml:space="preserve">ротбанд </t>
  </si>
  <si>
    <t>10кг</t>
  </si>
  <si>
    <t>спил дерева (2шт), распил веток, вывоз</t>
  </si>
  <si>
    <t>вышка</t>
  </si>
  <si>
    <t>1час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</si>
</sst>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8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M51" sqref="M51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f>2*1.33</f>
        <v>2.66</v>
      </c>
      <c r="M24" s="32">
        <f aca="true" t="shared" si="1" ref="M24:M35">L24*160.174*1.302*1.15</f>
        <v>637.9438903320001</v>
      </c>
    </row>
    <row r="25" spans="1:13" ht="12.75">
      <c r="A25" t="s">
        <v>107</v>
      </c>
      <c r="J25" s="20">
        <v>2</v>
      </c>
      <c r="K25" s="20" t="s">
        <v>146</v>
      </c>
      <c r="L25" s="48">
        <v>3</v>
      </c>
      <c r="M25" s="32">
        <f t="shared" si="1"/>
        <v>719.4855906</v>
      </c>
    </row>
    <row r="26" spans="1:13" ht="12.75">
      <c r="A26" t="s">
        <v>108</v>
      </c>
      <c r="J26" s="20">
        <v>3</v>
      </c>
      <c r="K26" s="20" t="s">
        <v>148</v>
      </c>
      <c r="L26" s="48">
        <f>3*3.15</f>
        <v>9.45</v>
      </c>
      <c r="M26" s="32">
        <f t="shared" si="1"/>
        <v>2266.37961039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H27" s="51"/>
      <c r="J27" s="20">
        <v>4</v>
      </c>
      <c r="K27" s="20" t="s">
        <v>155</v>
      </c>
      <c r="L27" s="25">
        <f>2*8.16</f>
        <v>16.32</v>
      </c>
      <c r="M27" s="32">
        <f t="shared" si="1"/>
        <v>3914.001612864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7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31.43</v>
      </c>
      <c r="M36" s="33">
        <f>SUM(M24:M35)</f>
        <v>7537.810704186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36886.44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38035.22</v>
      </c>
      <c r="J40" s="20">
        <v>1</v>
      </c>
      <c r="K40" s="20" t="s">
        <v>137</v>
      </c>
      <c r="L40" s="25" t="s">
        <v>138</v>
      </c>
      <c r="M40" s="25">
        <f>2*104</f>
        <v>208</v>
      </c>
    </row>
    <row r="41" spans="2:13" ht="12.75">
      <c r="B41" t="s">
        <v>8</v>
      </c>
      <c r="F41" s="9">
        <f>F40/F39</f>
        <v>1.031143693997035</v>
      </c>
      <c r="J41" s="20">
        <v>2</v>
      </c>
      <c r="K41" s="20" t="s">
        <v>139</v>
      </c>
      <c r="L41" s="25" t="s">
        <v>140</v>
      </c>
      <c r="M41" s="25">
        <v>211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 t="s">
        <v>141</v>
      </c>
      <c r="L42" s="25" t="s">
        <v>140</v>
      </c>
      <c r="M42" s="25">
        <v>59.8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39190.22</v>
      </c>
      <c r="J43" s="20">
        <v>4</v>
      </c>
      <c r="K43" s="20" t="s">
        <v>142</v>
      </c>
      <c r="L43" s="25" t="s">
        <v>143</v>
      </c>
      <c r="M43" s="25">
        <f>2*63</f>
        <v>126</v>
      </c>
    </row>
    <row r="44" spans="10:13" ht="12.75">
      <c r="J44" s="20">
        <v>5</v>
      </c>
      <c r="K44" s="20" t="s">
        <v>144</v>
      </c>
      <c r="L44" s="25" t="s">
        <v>140</v>
      </c>
      <c r="M44" s="25">
        <v>117</v>
      </c>
    </row>
    <row r="45" spans="2:13" ht="12.75">
      <c r="B45" s="1" t="s">
        <v>10</v>
      </c>
      <c r="C45" s="1"/>
      <c r="J45" s="20">
        <v>6</v>
      </c>
      <c r="K45" s="20" t="s">
        <v>145</v>
      </c>
      <c r="L45" s="25" t="s">
        <v>140</v>
      </c>
      <c r="M45" s="25">
        <v>250</v>
      </c>
    </row>
    <row r="46" spans="10:13" ht="12.75">
      <c r="J46" s="20">
        <v>7</v>
      </c>
      <c r="K46" s="20" t="s">
        <v>147</v>
      </c>
      <c r="L46" s="25" t="s">
        <v>138</v>
      </c>
      <c r="M46" s="25">
        <f>2*380</f>
        <v>760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149</v>
      </c>
      <c r="L47" s="25" t="s">
        <v>150</v>
      </c>
      <c r="M47" s="25">
        <f>3*755</f>
        <v>2265</v>
      </c>
    </row>
    <row r="48" spans="1:13" ht="12.75">
      <c r="A48" t="s">
        <v>12</v>
      </c>
      <c r="F48" s="11">
        <f>5543*1.302</f>
        <v>7216.986</v>
      </c>
      <c r="J48" s="20">
        <v>9</v>
      </c>
      <c r="K48" s="20" t="s">
        <v>151</v>
      </c>
      <c r="L48" s="25" t="s">
        <v>152</v>
      </c>
      <c r="M48" s="25">
        <f>4*340.72</f>
        <v>1362.88</v>
      </c>
    </row>
    <row r="49" spans="1:13" ht="12.75">
      <c r="A49" s="6" t="s">
        <v>15</v>
      </c>
      <c r="D49" s="47"/>
      <c r="E49" s="47"/>
      <c r="F49" s="50">
        <f>1664*1.302</f>
        <v>2166.5280000000002</v>
      </c>
      <c r="J49" s="20">
        <v>10</v>
      </c>
      <c r="K49" s="20" t="s">
        <v>153</v>
      </c>
      <c r="L49" s="25" t="s">
        <v>154</v>
      </c>
      <c r="M49" s="25">
        <f>10*13.66</f>
        <v>136.6</v>
      </c>
    </row>
    <row r="50" spans="1:13" ht="12.75">
      <c r="A50" s="58" t="s">
        <v>83</v>
      </c>
      <c r="B50" s="49"/>
      <c r="C50" s="59"/>
      <c r="D50" s="59"/>
      <c r="E50" s="64">
        <v>0.94</v>
      </c>
      <c r="F50" s="65">
        <f>E50*E32</f>
        <v>2482.6339999999996</v>
      </c>
      <c r="J50" s="20">
        <v>11</v>
      </c>
      <c r="K50" s="20" t="s">
        <v>156</v>
      </c>
      <c r="L50" s="25" t="s">
        <v>157</v>
      </c>
      <c r="M50" s="25">
        <v>1400</v>
      </c>
    </row>
    <row r="51" spans="1:13" ht="12.75">
      <c r="A51" s="4" t="s">
        <v>33</v>
      </c>
      <c r="F51" s="31">
        <f>F48+F49+F50</f>
        <v>11866.148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0.5</v>
      </c>
      <c r="E54" t="s">
        <v>14</v>
      </c>
      <c r="F54" s="11">
        <f>B54*D54</f>
        <v>339.7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339.7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9">
        <v>305312</v>
      </c>
      <c r="D57">
        <v>224780.8</v>
      </c>
      <c r="E57">
        <v>2641.1</v>
      </c>
      <c r="F57" s="34">
        <f>C57/D57*E57</f>
        <v>3587.314945048687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329.5035458400001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7537.810704186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6896.280000000001</v>
      </c>
    </row>
    <row r="61" spans="1:6" ht="12.75">
      <c r="A61" t="s">
        <v>22</v>
      </c>
      <c r="F61" s="11">
        <f>M60</f>
        <v>6896.280000000001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0.43</v>
      </c>
      <c r="E64" t="s">
        <v>14</v>
      </c>
      <c r="F64" s="11">
        <f>B64*D64</f>
        <v>1135.673</v>
      </c>
    </row>
    <row r="65" spans="1:6" ht="12.75">
      <c r="A65" s="49" t="s">
        <v>82</v>
      </c>
      <c r="B65" s="49"/>
      <c r="C65" s="49"/>
      <c r="D65" s="60"/>
      <c r="E65" s="49"/>
      <c r="F65" s="60">
        <v>0</v>
      </c>
    </row>
    <row r="66" spans="1:6" ht="12.75">
      <c r="A66" s="49" t="s">
        <v>84</v>
      </c>
      <c r="B66" s="49"/>
      <c r="C66" s="49"/>
      <c r="D66" s="60">
        <v>0</v>
      </c>
      <c r="E66" s="49"/>
      <c r="F66" s="60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19486.582195074687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1.58</v>
      </c>
      <c r="E72" t="s">
        <v>14</v>
      </c>
      <c r="F72" s="11">
        <f>B72*D72</f>
        <v>4172.938</v>
      </c>
    </row>
    <row r="73" spans="1:6" ht="12.75">
      <c r="A73" s="4" t="s">
        <v>29</v>
      </c>
      <c r="F73" s="31">
        <f>F69+F72</f>
        <v>4806.802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3.04</v>
      </c>
      <c r="E76" t="s">
        <v>14</v>
      </c>
      <c r="F76" s="11">
        <f>B76*D76</f>
        <v>8028.9439999999995</v>
      </c>
    </row>
    <row r="77" spans="1:6" ht="12.75">
      <c r="A77" s="4" t="s">
        <v>31</v>
      </c>
      <c r="F77" s="31">
        <f>SUM(F76)</f>
        <v>8028.9439999999995</v>
      </c>
    </row>
    <row r="78" spans="1:6" ht="12.75">
      <c r="A78" s="61" t="s">
        <v>77</v>
      </c>
      <c r="B78" s="49"/>
      <c r="C78" s="49"/>
      <c r="D78" s="62">
        <v>2.12</v>
      </c>
      <c r="E78" s="49"/>
      <c r="F78" s="63">
        <f>D78*E32</f>
        <v>5599.1320000000005</v>
      </c>
    </row>
    <row r="79" spans="1:6" ht="12.75">
      <c r="A79" s="1" t="s">
        <v>32</v>
      </c>
      <c r="B79" s="1"/>
      <c r="F79" s="31">
        <f>F51+F55+F67+F73+F77+F78</f>
        <v>50127.308195074686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2907.3838753143314</v>
      </c>
    </row>
    <row r="81" spans="1:6" ht="12.75">
      <c r="A81" s="1"/>
      <c r="B81" s="35" t="s">
        <v>128</v>
      </c>
      <c r="C81" s="35"/>
      <c r="D81" s="1"/>
      <c r="E81" s="55"/>
      <c r="F81" s="56">
        <f>340*4.83</f>
        <v>1642.2</v>
      </c>
    </row>
    <row r="82" spans="1:6" ht="12.75">
      <c r="A82" s="1"/>
      <c r="B82" s="35" t="s">
        <v>129</v>
      </c>
      <c r="C82" s="35"/>
      <c r="D82" s="1"/>
      <c r="E82" s="55"/>
      <c r="F82" s="56">
        <v>290.45</v>
      </c>
    </row>
    <row r="83" spans="1:6" ht="12.75">
      <c r="A83" s="1"/>
      <c r="B83" s="35" t="s">
        <v>130</v>
      </c>
      <c r="C83" s="35"/>
      <c r="D83" s="1"/>
      <c r="E83" s="55"/>
      <c r="F83" s="56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54967.34207038901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44531</v>
      </c>
      <c r="C86" s="39">
        <v>9789</v>
      </c>
      <c r="D86" s="44">
        <f>F43</f>
        <v>39190.22</v>
      </c>
      <c r="E86" s="44">
        <f>F84</f>
        <v>54967.34207038901</v>
      </c>
      <c r="F86" s="45">
        <f>C86+D86-E86</f>
        <v>-5988.122070389007</v>
      </c>
    </row>
    <row r="88" spans="1:6" ht="13.5" thickBot="1">
      <c r="A88" t="s">
        <v>112</v>
      </c>
      <c r="C88" s="52">
        <v>44136</v>
      </c>
      <c r="D88" s="8" t="s">
        <v>113</v>
      </c>
      <c r="E88" s="52">
        <v>44165</v>
      </c>
      <c r="F88" t="s">
        <v>114</v>
      </c>
    </row>
    <row r="89" spans="1:7" ht="13.5" thickBot="1">
      <c r="A89" t="s">
        <v>115</v>
      </c>
      <c r="F89" s="53">
        <f>E86</f>
        <v>54967.34207038901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2020-09-12T14:10:12Z</cp:lastPrinted>
  <dcterms:created xsi:type="dcterms:W3CDTF">2008-08-18T07:30:19Z</dcterms:created>
  <dcterms:modified xsi:type="dcterms:W3CDTF">2021-03-23T06:33:03Z</dcterms:modified>
  <cp:category/>
  <cp:version/>
  <cp:contentType/>
  <cp:contentStatus/>
</cp:coreProperties>
</file>