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<sst xmlns="http://schemas.openxmlformats.org/spreadsheetml/2006/main" count="158" uniqueCount="135">
  <si>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</si>
  <si>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</si>
  <si>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</si>
  <si>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</si>
  <si>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</si>
  <si>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</si>
  <si>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</si>
  <si>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</si>
  <si>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</si>
  <si>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</si>
  <si>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</si>
  <si>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</si>
  <si>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</si>
  <si>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</si>
  <si>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</si>
  <si>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</si>
  <si>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</si>
  <si>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</si>
  <si>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</si>
  <si>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</si>
  <si>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</si>
  <si>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</si>
  <si>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</si>
  <si>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</si>
  <si>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</si>
  <si>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</si>
  <si>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</si>
  <si>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</si>
  <si>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</si>
  <si>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</si>
  <si>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</si>
  <si>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</si>
  <si>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</si>
  <si>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</si>
  <si>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</si>
  <si>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</si>
  <si>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</si>
  <si>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</si>
  <si>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</si>
  <si>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</si>
  <si>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</si>
  <si>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</si>
  <si>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</si>
  <si>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</si>
  <si>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</si>
  <si>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</si>
  <si>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</si>
  <si>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</si>
  <si>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</si>
  <si>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</si>
  <si>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</si>
  <si>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</si>
  <si>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</si>
  <si>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</si>
  <si>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</si>
  <si>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</si>
  <si>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</si>
  <si>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</si>
  <si>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</si>
  <si>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</si>
  <si>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</si>
  <si>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</si>
  <si>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</si>
  <si>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</si>
  <si>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</si>
  <si>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</si>
  <si>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</si>
  <si>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</si>
  <si>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</si>
  <si>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</si>
  <si>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</si>
  <si>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</si>
  <si>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</si>
  <si>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</si>
  <si>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</si>
  <si>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</si>
  <si>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</si>
  <si>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</si>
  <si>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</si>
  <si>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</si>
  <si>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</si>
  <si>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</si>
  <si>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</si>
  <si>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</si>
  <si>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</si>
  <si>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</si>
  <si>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</si>
  <si>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</si>
  <si>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</si>
  <si>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</si>
  <si>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</si>
  <si>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</si>
  <si>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</si>
  <si>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</si>
  <si>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</si>
  <si>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</si>
  <si>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</si>
  <si>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</si>
  <si>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</si>
  <si>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</si>
  <si>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</si>
  <si>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</si>
  <si>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</si>
  <si>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</si>
  <si>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</si>
  <si>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</si>
  <si>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</si>
  <si>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</si>
  <si>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</si>
  <si>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</si>
  <si>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</si>
  <si>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</si>
  <si>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</si>
  <si>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</si>
  <si>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</si>
  <si>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</si>
  <si>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</si>
  <si>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</si>
  <si>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</si>
  <si>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</si>
  <si>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</si>
  <si>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</si>
  <si>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</si>
  <si>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</si>
  <si>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</si>
  <si>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</si>
  <si>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</si>
  <si>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</si>
  <si>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</si>
  <si>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</si>
  <si>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</si>
  <si>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</si>
  <si>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декабря</t>
  </si>
  <si>
    <t>за   декабрь  2020 г.</t>
  </si>
  <si>
    <t>ост.на 01.01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</si>
</sst>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79" sqref="D79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12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7">
        <f t="shared" si="0"/>
        <v>191.86282416000003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7">
        <f t="shared" si="0"/>
        <v>300.30702912000004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2.86</v>
      </c>
      <c r="M20" s="34">
        <f>SUM(M6:M19)</f>
        <v>596.4431272800001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47"/>
      <c r="M24" s="33">
        <f aca="true" t="shared" si="1" ref="M24:M35">L24*160.174*1.302*1.15</f>
        <v>0</v>
      </c>
    </row>
    <row r="25" spans="1:13" ht="12.75">
      <c r="A25" t="s">
        <v>106</v>
      </c>
      <c r="J25" s="20">
        <v>2</v>
      </c>
      <c r="K25" s="20"/>
      <c r="L25" s="47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0</v>
      </c>
      <c r="M36" s="34">
        <f>SUM(M24:M35)</f>
        <v>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46081.42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39643.43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0.8602909806164828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40693.43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745.6*1.302</f>
        <v>970.7712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2080*1.302</f>
        <v>2708.1600000000003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60">
        <v>0.94</v>
      </c>
      <c r="F51" s="61">
        <f>E33*E51</f>
        <v>3109.332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6788.2632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0.5</v>
      </c>
      <c r="E55" t="s">
        <v>14</v>
      </c>
      <c r="F55" s="11">
        <f>B55*D55</f>
        <v>115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115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305312</v>
      </c>
      <c r="D58">
        <v>224780.8</v>
      </c>
      <c r="E58">
        <v>3307.8</v>
      </c>
      <c r="F58" s="35">
        <f>C58/D58*E58</f>
        <v>4492.870536985365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596.4431272800001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v>0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M70</f>
        <v>0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3307.8</v>
      </c>
      <c r="C65" t="s">
        <v>13</v>
      </c>
      <c r="D65" s="11">
        <v>0.43</v>
      </c>
      <c r="E65" t="s">
        <v>14</v>
      </c>
      <c r="F65" s="11">
        <f>B65*D65</f>
        <v>1422.354</v>
      </c>
      <c r="J65" s="20">
        <v>26</v>
      </c>
      <c r="K65" s="20"/>
      <c r="L65" s="25"/>
      <c r="M65" s="25"/>
    </row>
    <row r="66" spans="1:13" ht="12.75">
      <c r="A66" s="49" t="s">
        <v>75</v>
      </c>
      <c r="B66" s="49"/>
      <c r="C66" s="49"/>
      <c r="D66" s="55"/>
      <c r="E66" s="49"/>
      <c r="F66" s="55">
        <v>0</v>
      </c>
      <c r="J66" s="20">
        <v>27</v>
      </c>
      <c r="K66" s="20"/>
      <c r="L66" s="25"/>
      <c r="M66" s="25"/>
    </row>
    <row r="67" spans="1:13" ht="12.75">
      <c r="A67" s="49" t="s">
        <v>84</v>
      </c>
      <c r="B67" s="49"/>
      <c r="C67" s="49"/>
      <c r="D67" s="55">
        <v>0</v>
      </c>
      <c r="E67" s="49"/>
      <c r="F67" s="55">
        <f>D67*E33</f>
        <v>0</v>
      </c>
      <c r="J67" s="20">
        <v>28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6511.667664265366</v>
      </c>
      <c r="J68" s="20">
        <v>29</v>
      </c>
      <c r="K68" s="20"/>
      <c r="L68" s="25"/>
      <c r="M68" s="25"/>
    </row>
    <row r="69" spans="1:13" ht="12.75">
      <c r="A69" s="4" t="s">
        <v>26</v>
      </c>
      <c r="J69" s="20">
        <v>30</v>
      </c>
      <c r="K69" s="20"/>
      <c r="L69" s="25"/>
      <c r="M69" s="25"/>
    </row>
    <row r="70" spans="1:13" ht="12.75">
      <c r="A70" t="s">
        <v>27</v>
      </c>
      <c r="B70">
        <v>3307.8</v>
      </c>
      <c r="C70" t="s">
        <v>65</v>
      </c>
      <c r="D70" s="45">
        <v>0.24</v>
      </c>
      <c r="E70" s="7" t="s">
        <v>14</v>
      </c>
      <c r="F70" s="11">
        <f>B70*D70</f>
        <v>793.8720000000001</v>
      </c>
      <c r="J70" s="20"/>
      <c r="K70" s="20"/>
      <c r="L70" s="31" t="s">
        <v>64</v>
      </c>
      <c r="M70" s="34">
        <f>SUM(M40:M69)</f>
        <v>0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1.58</v>
      </c>
      <c r="E73" t="s">
        <v>14</v>
      </c>
      <c r="F73" s="11">
        <f>B73*D73</f>
        <v>5226.3240000000005</v>
      </c>
    </row>
    <row r="74" spans="1:6" ht="12.75">
      <c r="A74" s="4" t="s">
        <v>29</v>
      </c>
      <c r="F74" s="32">
        <f>F70+F73</f>
        <v>6020.196000000001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3.04</v>
      </c>
      <c r="E77" t="s">
        <v>14</v>
      </c>
      <c r="F77" s="11">
        <f>B77*D77</f>
        <v>10055.712000000001</v>
      </c>
    </row>
    <row r="78" spans="1:6" ht="12.75">
      <c r="A78" s="4" t="s">
        <v>31</v>
      </c>
      <c r="F78" s="32">
        <f>SUM(F77)</f>
        <v>10055.712000000001</v>
      </c>
    </row>
    <row r="79" spans="1:6" ht="12.75">
      <c r="A79" s="58" t="s">
        <v>78</v>
      </c>
      <c r="B79" s="49"/>
      <c r="C79" s="49"/>
      <c r="D79" s="57">
        <v>2.12</v>
      </c>
      <c r="E79" s="49"/>
      <c r="F79" s="59">
        <f>D79*E33</f>
        <v>7012.536000000001</v>
      </c>
    </row>
    <row r="80" spans="1:6" ht="12.75">
      <c r="A80" s="1" t="s">
        <v>32</v>
      </c>
      <c r="B80" s="1"/>
      <c r="F80" s="32">
        <f>F52+F56+F68+F74+F78+F79</f>
        <v>36503.374864265366</v>
      </c>
    </row>
    <row r="81" spans="1:9" ht="12.75">
      <c r="A81" s="1" t="s">
        <v>76</v>
      </c>
      <c r="B81" s="36"/>
      <c r="C81" s="46">
        <v>0.058</v>
      </c>
      <c r="D81" s="1"/>
      <c r="E81" s="1"/>
      <c r="F81" s="32">
        <f>F80*5.8%</f>
        <v>2117.195742127391</v>
      </c>
      <c r="I81" s="7"/>
    </row>
    <row r="82" spans="1:9" ht="12.75">
      <c r="A82" s="1"/>
      <c r="B82" s="36" t="s">
        <v>128</v>
      </c>
      <c r="C82" s="46"/>
      <c r="D82" s="1"/>
      <c r="E82" s="53"/>
      <c r="F82" s="54">
        <v>32.2</v>
      </c>
      <c r="I82" s="7"/>
    </row>
    <row r="83" spans="1:9" ht="12.75">
      <c r="A83" s="1"/>
      <c r="B83" s="36" t="s">
        <v>129</v>
      </c>
      <c r="C83" s="46"/>
      <c r="D83" s="1"/>
      <c r="E83" s="53"/>
      <c r="F83" s="54">
        <v>330.57</v>
      </c>
      <c r="I83" s="7"/>
    </row>
    <row r="84" spans="1:9" ht="12.75">
      <c r="A84" s="1"/>
      <c r="B84" s="36" t="s">
        <v>130</v>
      </c>
      <c r="C84" s="46"/>
      <c r="D84" s="1"/>
      <c r="E84" s="53"/>
      <c r="F84" s="54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38983.340606392754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44531</v>
      </c>
      <c r="C87" s="40">
        <v>245816</v>
      </c>
      <c r="D87" s="44">
        <f>F44</f>
        <v>40693.43</v>
      </c>
      <c r="E87" s="44">
        <f>F85</f>
        <v>38983.340606392754</v>
      </c>
      <c r="F87" s="42">
        <f>C87+D87-E87</f>
        <v>247526.08939360722</v>
      </c>
    </row>
    <row r="89" spans="1:6" ht="13.5" thickBot="1">
      <c r="A89" t="s">
        <v>111</v>
      </c>
      <c r="C89" s="51">
        <v>44136</v>
      </c>
      <c r="D89" s="8" t="s">
        <v>112</v>
      </c>
      <c r="E89" s="51">
        <v>44165</v>
      </c>
      <c r="F89" t="s">
        <v>113</v>
      </c>
    </row>
    <row r="90" spans="1:7" ht="13.5" thickBot="1">
      <c r="A90" t="s">
        <v>114</v>
      </c>
      <c r="F90" s="52">
        <f>E87</f>
        <v>38983.340606392754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2017-08-21T12:42:48Z</cp:lastPrinted>
  <dcterms:created xsi:type="dcterms:W3CDTF">2008-08-18T07:30:19Z</dcterms:created>
  <dcterms:modified xsi:type="dcterms:W3CDTF">2021-03-19T07:55:46Z</dcterms:modified>
  <cp:category/>
  <cp:version/>
  <cp:contentType/>
  <cp:contentStatus/>
</cp:coreProperties>
</file>