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<sst xmlns="http://schemas.openxmlformats.org/spreadsheetml/2006/main" count="187" uniqueCount="158">
  <si>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</si>
  <si>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</si>
  <si>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</si>
  <si>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</si>
  <si>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</si>
  <si>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</si>
  <si>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</si>
  <si>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</si>
  <si>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</si>
  <si>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</si>
  <si>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</si>
  <si>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</si>
  <si>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</si>
  <si>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</si>
  <si>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</si>
  <si>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</si>
  <si>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</si>
  <si>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</si>
  <si>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</si>
  <si>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</si>
  <si>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</si>
  <si>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</si>
  <si>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</si>
  <si>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</si>
  <si>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</si>
  <si>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</si>
  <si>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</si>
  <si>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</si>
  <si>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</si>
  <si>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</si>
  <si>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</si>
  <si>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</si>
  <si>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</si>
  <si>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</si>
  <si>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</si>
  <si>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</si>
  <si>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</si>
  <si>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</si>
  <si>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</si>
  <si>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</si>
  <si>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</si>
  <si>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</si>
  <si>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</si>
  <si>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</si>
  <si>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</si>
  <si>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</si>
  <si>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</si>
  <si>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</si>
  <si>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</si>
  <si>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</si>
  <si>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</si>
  <si>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</si>
  <si>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</si>
  <si>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</si>
  <si>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</si>
  <si>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</si>
  <si>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</si>
  <si>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</si>
  <si>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</si>
  <si>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</si>
  <si>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</si>
  <si>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</si>
  <si>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</si>
  <si>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</si>
  <si>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</si>
  <si>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</si>
  <si>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</si>
  <si>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</si>
  <si>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</si>
  <si>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</si>
  <si>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</si>
  <si>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</si>
  <si>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</si>
  <si>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</si>
  <si>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</si>
  <si>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</si>
  <si>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</si>
  <si>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</si>
  <si>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</si>
  <si>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</si>
  <si>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</si>
  <si>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</si>
  <si>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</si>
  <si>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</si>
  <si>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</si>
  <si>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</si>
  <si>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</si>
  <si>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</si>
  <si>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</si>
  <si>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</si>
  <si>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</si>
  <si>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</si>
  <si>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</si>
  <si>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</si>
  <si>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</si>
  <si>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</si>
  <si>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</si>
  <si>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</si>
  <si>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</si>
  <si>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</si>
  <si>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</si>
  <si>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</si>
  <si>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</si>
  <si>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</si>
  <si>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</si>
  <si>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</si>
  <si>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</si>
  <si>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</si>
  <si>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</si>
  <si>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</si>
  <si>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</si>
  <si>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</si>
  <si>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</si>
  <si>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</si>
  <si>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</si>
  <si>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</si>
  <si>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</si>
  <si>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</si>
  <si>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</si>
  <si>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</si>
  <si>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</si>
  <si>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</si>
  <si>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</si>
  <si>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</si>
  <si>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</si>
  <si>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</si>
  <si>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</si>
  <si>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</si>
  <si>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</si>
  <si>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</si>
  <si>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</si>
  <si>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января</t>
  </si>
  <si>
    <t>2020г.</t>
  </si>
  <si>
    <t>за   январь  2020 г.</t>
  </si>
  <si>
    <t>ост.на 01.02</t>
  </si>
  <si>
    <t>прочистка канализации</t>
  </si>
  <si>
    <t>смена гебо (2шт) п-д2</t>
  </si>
  <si>
    <t>смена труб д 32 (4мп) п-д2</t>
  </si>
  <si>
    <t>смена сгона д 15 91шт) п-д2</t>
  </si>
  <si>
    <t>смена вентиля д 15 (1шт) п-д2</t>
  </si>
  <si>
    <t>вскрытие и закрытие пола (2м2)</t>
  </si>
  <si>
    <t>гебо 25</t>
  </si>
  <si>
    <t>2шт</t>
  </si>
  <si>
    <t>американка 25</t>
  </si>
  <si>
    <t>1шт</t>
  </si>
  <si>
    <t>муфта комб. 25</t>
  </si>
  <si>
    <t>тройник 32</t>
  </si>
  <si>
    <t>муфта комп. 20</t>
  </si>
  <si>
    <t>уголок 20</t>
  </si>
  <si>
    <t>труба д 32</t>
  </si>
  <si>
    <t>4мп</t>
  </si>
  <si>
    <t>сгон 15</t>
  </si>
  <si>
    <t>вентиль д 15</t>
  </si>
  <si>
    <t>круг отр.</t>
  </si>
  <si>
    <t>4шт</t>
  </si>
  <si>
    <t xml:space="preserve">смена ламп (21шт) </t>
  </si>
  <si>
    <t>лампа</t>
  </si>
  <si>
    <t>21шт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</si>
</sst>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">
      <selection activeCell="D75" sqref="D75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83</v>
      </c>
      <c r="D1" s="8">
        <v>1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131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4">
        <f t="shared" si="0"/>
        <v>2477.7711000000004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3">
        <f>SUM(M6:M19)</f>
        <v>2783.362869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v>4.83</v>
      </c>
      <c r="M24" s="32">
        <f>L24*126.87*1.302*1.15</f>
        <v>917.51863833</v>
      </c>
    </row>
    <row r="25" spans="1:13" ht="12.75">
      <c r="A25" t="s">
        <v>105</v>
      </c>
      <c r="J25" s="20">
        <v>2</v>
      </c>
      <c r="K25" s="20" t="s">
        <v>136</v>
      </c>
      <c r="L25" s="44">
        <v>2.03</v>
      </c>
      <c r="M25" s="32">
        <f aca="true" t="shared" si="1" ref="M25:M37">L25*126.87*1.302*1.15</f>
        <v>385.62377552999993</v>
      </c>
    </row>
    <row r="26" spans="1:13" ht="12.75">
      <c r="A26" t="s">
        <v>106</v>
      </c>
      <c r="J26" s="20">
        <v>3</v>
      </c>
      <c r="K26" s="20" t="s">
        <v>137</v>
      </c>
      <c r="L26" s="44">
        <f>0.04*184.3</f>
        <v>7.372000000000001</v>
      </c>
      <c r="M26" s="32">
        <f t="shared" si="1"/>
        <v>1400.4031887720002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138</v>
      </c>
      <c r="L27" s="44">
        <v>0.28</v>
      </c>
      <c r="M27" s="32">
        <f t="shared" si="1"/>
        <v>53.189486280000004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139</v>
      </c>
      <c r="L28" s="25">
        <v>0.81</v>
      </c>
      <c r="M28" s="32">
        <f t="shared" si="1"/>
        <v>153.86958531000002</v>
      </c>
    </row>
    <row r="29" spans="10:13" ht="12.75">
      <c r="J29" s="20">
        <v>6</v>
      </c>
      <c r="K29" s="20" t="s">
        <v>140</v>
      </c>
      <c r="L29" s="25">
        <v>2.15</v>
      </c>
      <c r="M29" s="32">
        <f t="shared" si="1"/>
        <v>408.41926965</v>
      </c>
    </row>
    <row r="30" spans="2:13" ht="12.75">
      <c r="B30" t="s">
        <v>0</v>
      </c>
      <c r="J30" s="20">
        <v>7</v>
      </c>
      <c r="K30" s="20" t="s">
        <v>155</v>
      </c>
      <c r="L30" s="25">
        <f>0.21*7.1</f>
        <v>1.4909999999999999</v>
      </c>
      <c r="M30" s="32">
        <f t="shared" si="1"/>
        <v>283.23401444099994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18.962999999999997</v>
      </c>
      <c r="M38" s="33">
        <f>SUM(M24:M37)</f>
        <v>3602.257958313</v>
      </c>
    </row>
    <row r="39" spans="1:11" ht="12.75">
      <c r="A39" s="2" t="s">
        <v>6</v>
      </c>
      <c r="F39" s="11">
        <v>46520.7</v>
      </c>
      <c r="K39" s="1" t="s">
        <v>62</v>
      </c>
    </row>
    <row r="40" spans="1:13" ht="12.75">
      <c r="A40" t="s">
        <v>7</v>
      </c>
      <c r="F40" s="5">
        <v>40930.68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0.8798380075966183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250+400+250+(40.9*15.52)+105</f>
        <v>1639.768</v>
      </c>
      <c r="J42" s="20">
        <v>1</v>
      </c>
      <c r="K42" s="20" t="s">
        <v>141</v>
      </c>
      <c r="L42" s="25" t="s">
        <v>142</v>
      </c>
      <c r="M42" s="44">
        <f>2*1020</f>
        <v>2040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42570.448000000004</v>
      </c>
      <c r="J43" s="20">
        <v>2</v>
      </c>
      <c r="K43" s="20" t="s">
        <v>143</v>
      </c>
      <c r="L43" s="25" t="s">
        <v>144</v>
      </c>
      <c r="M43" s="25">
        <v>159.4</v>
      </c>
    </row>
    <row r="44" spans="10:13" ht="12.75">
      <c r="J44" s="20">
        <v>3</v>
      </c>
      <c r="K44" s="20" t="s">
        <v>145</v>
      </c>
      <c r="L44" s="25" t="s">
        <v>144</v>
      </c>
      <c r="M44" s="25">
        <v>72</v>
      </c>
    </row>
    <row r="45" spans="2:13" ht="12.75">
      <c r="B45" s="1" t="s">
        <v>10</v>
      </c>
      <c r="C45" s="1"/>
      <c r="J45" s="20">
        <v>4</v>
      </c>
      <c r="K45" s="20" t="s">
        <v>146</v>
      </c>
      <c r="L45" s="25" t="s">
        <v>144</v>
      </c>
      <c r="M45" s="25">
        <v>15.52</v>
      </c>
    </row>
    <row r="46" spans="10:13" ht="12.75">
      <c r="J46" s="20">
        <v>5</v>
      </c>
      <c r="K46" s="20" t="s">
        <v>147</v>
      </c>
      <c r="L46" s="25" t="s">
        <v>144</v>
      </c>
      <c r="M46" s="25">
        <v>42.25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148</v>
      </c>
      <c r="L47" s="25" t="s">
        <v>142</v>
      </c>
      <c r="M47" s="25">
        <f>2*5.65</f>
        <v>11.3</v>
      </c>
    </row>
    <row r="48" spans="1:13" ht="12.75">
      <c r="A48" t="s">
        <v>12</v>
      </c>
      <c r="F48" s="11">
        <f>5863*1.302</f>
        <v>7633.626</v>
      </c>
      <c r="J48" s="20">
        <v>7</v>
      </c>
      <c r="K48" s="20" t="s">
        <v>149</v>
      </c>
      <c r="L48" s="25" t="s">
        <v>150</v>
      </c>
      <c r="M48" s="25">
        <f>4*250</f>
        <v>1000</v>
      </c>
    </row>
    <row r="49" spans="1:13" ht="12.75">
      <c r="A49" s="6" t="s">
        <v>15</v>
      </c>
      <c r="F49" s="11">
        <f>2300*1.302</f>
        <v>2994.6</v>
      </c>
      <c r="J49" s="20">
        <v>8</v>
      </c>
      <c r="K49" s="20" t="s">
        <v>151</v>
      </c>
      <c r="L49" s="25" t="s">
        <v>144</v>
      </c>
      <c r="M49" s="25">
        <v>30.57</v>
      </c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 t="s">
        <v>152</v>
      </c>
      <c r="L50" s="25" t="s">
        <v>144</v>
      </c>
      <c r="M50" s="25">
        <v>288.89</v>
      </c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10628.226</v>
      </c>
      <c r="J51" s="20">
        <v>10</v>
      </c>
      <c r="K51" s="20" t="s">
        <v>153</v>
      </c>
      <c r="L51" s="25" t="s">
        <v>154</v>
      </c>
      <c r="M51" s="25">
        <f>4*23.31</f>
        <v>93.24</v>
      </c>
    </row>
    <row r="52" spans="1:13" ht="12.75">
      <c r="A52" s="4" t="s">
        <v>16</v>
      </c>
      <c r="J52" s="20">
        <v>11</v>
      </c>
      <c r="K52" s="20" t="s">
        <v>156</v>
      </c>
      <c r="L52" s="25" t="s">
        <v>157</v>
      </c>
      <c r="M52" s="25">
        <f>21*16</f>
        <v>336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240839</v>
      </c>
      <c r="D57">
        <v>229360</v>
      </c>
      <c r="E57">
        <v>2803</v>
      </c>
      <c r="F57" s="34">
        <f>C57/D57*E57</f>
        <v>2943.2844305894664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2783.362869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3602.257958313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4089.17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0.17</v>
      </c>
      <c r="E64" t="s">
        <v>14</v>
      </c>
      <c r="F64" s="11">
        <f>B64*D64</f>
        <v>476.51000000000005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>
        <v>0</v>
      </c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13894.585257902467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4089.17</v>
      </c>
    </row>
    <row r="68" spans="1:6" ht="12.75">
      <c r="A68" t="s">
        <v>27</v>
      </c>
      <c r="B68">
        <v>2803</v>
      </c>
      <c r="C68" t="s">
        <v>66</v>
      </c>
      <c r="D68" s="5">
        <v>0.23</v>
      </c>
      <c r="E68" t="s">
        <v>14</v>
      </c>
      <c r="F68" s="11">
        <f>B68*D68</f>
        <v>644.69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1.03</v>
      </c>
      <c r="E71" t="s">
        <v>14</v>
      </c>
      <c r="F71" s="11">
        <f>B71*D71</f>
        <v>2887.09</v>
      </c>
    </row>
    <row r="72" spans="1:6" ht="12.75">
      <c r="A72" s="4" t="s">
        <v>29</v>
      </c>
      <c r="F72" s="31">
        <f>F68+F71</f>
        <v>3531.78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</v>
      </c>
      <c r="E75" t="s">
        <v>14</v>
      </c>
      <c r="F75" s="11">
        <f>B75*D75</f>
        <v>5606</v>
      </c>
    </row>
    <row r="76" spans="1:6" ht="12.75">
      <c r="A76" s="4" t="s">
        <v>32</v>
      </c>
      <c r="F76" s="8">
        <f>SUM(F75)</f>
        <v>5606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33660.591257902466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v>2126.06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38206.25125790246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43831</v>
      </c>
      <c r="C85" s="39">
        <v>-976595</v>
      </c>
      <c r="D85" s="42">
        <f>F43</f>
        <v>42570.448000000004</v>
      </c>
      <c r="E85" s="42">
        <f>F83</f>
        <v>38206.25125790246</v>
      </c>
      <c r="F85" s="43">
        <f>C85+D85-E85</f>
        <v>-972230.8032579025</v>
      </c>
    </row>
    <row r="87" spans="1:6" ht="13.5" thickBot="1">
      <c r="A87" t="s">
        <v>110</v>
      </c>
      <c r="C87" s="47">
        <v>43831</v>
      </c>
      <c r="D87" s="8" t="s">
        <v>111</v>
      </c>
      <c r="E87" s="47">
        <v>43861</v>
      </c>
      <c r="F87" t="s">
        <v>112</v>
      </c>
    </row>
    <row r="88" spans="1:7" ht="13.5" thickBot="1">
      <c r="A88" t="s">
        <v>113</v>
      </c>
      <c r="F88" s="48">
        <f>E85</f>
        <v>38206.25125790246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2017-08-21T12:53:17Z</cp:lastPrinted>
  <dcterms:created xsi:type="dcterms:W3CDTF">2008-08-18T07:30:19Z</dcterms:created>
  <dcterms:modified xsi:type="dcterms:W3CDTF">2020-08-07T08:18:12Z</dcterms:modified>
  <cp:category/>
  <cp:version/>
  <cp:contentType/>
  <cp:contentStatus/>
</cp:coreProperties>
</file>