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<sst xmlns="http://schemas.openxmlformats.org/spreadsheetml/2006/main" count="180" uniqueCount="155">
  <si>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</si>
  <si>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</si>
  <si>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</si>
  <si>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</si>
  <si>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</si>
  <si>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</si>
  <si>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</si>
  <si>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</si>
  <si>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</si>
  <si>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</si>
  <si>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</si>
  <si>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</si>
  <si>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</si>
  <si>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</si>
  <si>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</si>
  <si>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</si>
  <si>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</si>
  <si>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</si>
  <si>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</si>
  <si>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</si>
  <si>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</si>
  <si>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</si>
  <si>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</si>
  <si>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</si>
  <si>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</si>
  <si>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</si>
  <si>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</si>
  <si>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</si>
  <si>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</si>
  <si>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</si>
  <si>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</si>
  <si>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</si>
  <si>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</si>
  <si>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</si>
  <si>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</si>
  <si>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</si>
  <si>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</si>
  <si>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</si>
  <si>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</si>
  <si>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</si>
  <si>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</si>
  <si>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</si>
  <si>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</si>
  <si>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</si>
  <si>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</si>
  <si>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</si>
  <si>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</si>
  <si>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</si>
  <si>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</si>
  <si>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</si>
  <si>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</si>
  <si>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</si>
  <si>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</si>
  <si>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</si>
  <si>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</si>
  <si>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</si>
  <si>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</si>
  <si>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</si>
  <si>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</si>
  <si>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</si>
  <si>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</si>
  <si>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</si>
  <si>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</si>
  <si>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</si>
  <si>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</si>
  <si>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</si>
  <si>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</si>
  <si>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</si>
  <si>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</si>
  <si>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</si>
  <si>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</si>
  <si>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</si>
  <si>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</si>
  <si>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</si>
  <si>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</si>
  <si>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</si>
  <si>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</si>
  <si>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</si>
  <si>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</si>
  <si>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</si>
  <si>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</si>
  <si>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</si>
  <si>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</si>
  <si>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</si>
  <si>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</si>
  <si>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</si>
  <si>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</si>
  <si>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</si>
  <si>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</si>
  <si>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</si>
  <si>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</si>
  <si>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</si>
  <si>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</si>
  <si>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</si>
  <si>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</si>
  <si>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</si>
  <si>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</si>
  <si>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</si>
  <si>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</si>
  <si>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</si>
  <si>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</si>
  <si>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</si>
  <si>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</si>
  <si>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</si>
  <si>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</si>
  <si>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</si>
  <si>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</si>
  <si>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</si>
  <si>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</si>
  <si>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</si>
  <si>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</si>
  <si>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</si>
  <si>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</si>
  <si>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</si>
  <si>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</si>
  <si>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</si>
  <si>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</si>
  <si>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</si>
  <si>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</si>
  <si>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</si>
  <si>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</si>
  <si>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</si>
  <si>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</si>
  <si>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</si>
  <si>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</si>
  <si>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</si>
  <si>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</si>
  <si>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</si>
  <si>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</si>
  <si>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</si>
  <si>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</si>
  <si>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</si>
  <si>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ост.на 01.08</t>
  </si>
  <si>
    <t>июля</t>
  </si>
  <si>
    <t>за   июль  2020 г.</t>
  </si>
  <si>
    <t xml:space="preserve">работа по договору </t>
  </si>
  <si>
    <t>смена вентиля д 15 (2шт)</t>
  </si>
  <si>
    <t>вентиль д 15</t>
  </si>
  <si>
    <t>2шт</t>
  </si>
  <si>
    <t>смена ламп (5шт) п-д 4,5</t>
  </si>
  <si>
    <t>лампа</t>
  </si>
  <si>
    <t>5шт</t>
  </si>
  <si>
    <t>ремонт кровли (договор) кв.60,29,30</t>
  </si>
  <si>
    <t>стеклоизол</t>
  </si>
  <si>
    <t>20рул.</t>
  </si>
  <si>
    <t>газ</t>
  </si>
  <si>
    <t>100кг</t>
  </si>
  <si>
    <t>мастика</t>
  </si>
  <si>
    <t>10кг</t>
  </si>
  <si>
    <t>27рул.</t>
  </si>
  <si>
    <t>128кг</t>
  </si>
  <si>
    <t>праймер</t>
  </si>
  <si>
    <t>20л</t>
  </si>
  <si>
    <t>битум</t>
  </si>
  <si>
    <t>25кг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</si>
</sst>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8">
        <f t="shared" si="0"/>
        <v>775.7931585600002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10.190000000000001</v>
      </c>
      <c r="M20" s="34">
        <f>SUM(M6:M19)</f>
        <v>2125.0893241200006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/>
      <c r="M24" s="33">
        <v>69368</v>
      </c>
    </row>
    <row r="25" spans="1:13" ht="12.75">
      <c r="A25" t="s">
        <v>105</v>
      </c>
      <c r="J25" s="20">
        <v>2</v>
      </c>
      <c r="K25" s="20" t="s">
        <v>136</v>
      </c>
      <c r="L25" s="55">
        <v>1.62</v>
      </c>
      <c r="M25" s="33">
        <f aca="true" t="shared" si="1" ref="M25:M36">L25*160.174*1.302*1.15</f>
        <v>388.522218924</v>
      </c>
    </row>
    <row r="26" spans="1:13" ht="12.75">
      <c r="A26" t="s">
        <v>106</v>
      </c>
      <c r="J26" s="20">
        <v>3</v>
      </c>
      <c r="K26" s="20" t="s">
        <v>139</v>
      </c>
      <c r="L26" s="55">
        <v>0.35</v>
      </c>
      <c r="M26" s="33">
        <f t="shared" si="1"/>
        <v>83.93998556999999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 t="s">
        <v>142</v>
      </c>
      <c r="L27" s="55"/>
      <c r="M27" s="33">
        <v>41580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1.9700000000000002</v>
      </c>
      <c r="M37" s="34">
        <f>SUM(M24:M36)</f>
        <v>111420.462204494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50781.13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49376.53</v>
      </c>
      <c r="J41" s="20">
        <v>1</v>
      </c>
      <c r="K41" s="46" t="s">
        <v>137</v>
      </c>
      <c r="L41" s="23" t="s">
        <v>138</v>
      </c>
      <c r="M41" s="55">
        <f>2*283</f>
        <v>566</v>
      </c>
    </row>
    <row r="42" spans="2:13" ht="12.75">
      <c r="B42" t="s">
        <v>8</v>
      </c>
      <c r="F42" s="9">
        <f>F41/F40</f>
        <v>0.9723401192529587</v>
      </c>
      <c r="J42" s="20">
        <v>2</v>
      </c>
      <c r="K42" s="46" t="s">
        <v>140</v>
      </c>
      <c r="L42" s="23" t="s">
        <v>141</v>
      </c>
      <c r="M42" s="55">
        <f>5*17.4</f>
        <v>87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 t="s">
        <v>143</v>
      </c>
      <c r="L43" s="23" t="s">
        <v>144</v>
      </c>
      <c r="M43" s="55">
        <f>20*800</f>
        <v>16000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50276.53</v>
      </c>
      <c r="J44" s="20">
        <v>4</v>
      </c>
      <c r="K44" s="46" t="s">
        <v>145</v>
      </c>
      <c r="L44" s="23" t="s">
        <v>146</v>
      </c>
      <c r="M44" s="55">
        <f>100*24.39</f>
        <v>2439</v>
      </c>
    </row>
    <row r="45" spans="10:13" ht="12.75">
      <c r="J45" s="20">
        <v>5</v>
      </c>
      <c r="K45" s="46" t="s">
        <v>147</v>
      </c>
      <c r="L45" s="23" t="s">
        <v>148</v>
      </c>
      <c r="M45" s="55">
        <f>10*93.75</f>
        <v>937.5</v>
      </c>
    </row>
    <row r="46" spans="2:13" ht="12.75">
      <c r="B46" s="1" t="s">
        <v>10</v>
      </c>
      <c r="C46" s="1"/>
      <c r="J46" s="20">
        <v>6</v>
      </c>
      <c r="K46" s="46" t="s">
        <v>143</v>
      </c>
      <c r="L46" s="23" t="s">
        <v>149</v>
      </c>
      <c r="M46" s="25">
        <f>27*800</f>
        <v>21600</v>
      </c>
    </row>
    <row r="47" spans="10:13" ht="12.75">
      <c r="J47" s="20">
        <v>7</v>
      </c>
      <c r="K47" s="46" t="s">
        <v>145</v>
      </c>
      <c r="L47" s="23" t="s">
        <v>150</v>
      </c>
      <c r="M47" s="23">
        <f>128*24.15</f>
        <v>3091.2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 t="s">
        <v>151</v>
      </c>
      <c r="L48" s="23" t="s">
        <v>152</v>
      </c>
      <c r="M48" s="23">
        <f>20*55</f>
        <v>1100</v>
      </c>
    </row>
    <row r="49" spans="1:13" ht="12.75">
      <c r="A49" t="s">
        <v>12</v>
      </c>
      <c r="F49" s="11">
        <f>6581*1.302</f>
        <v>8568.462</v>
      </c>
      <c r="J49" s="20">
        <v>9</v>
      </c>
      <c r="K49" s="46" t="s">
        <v>153</v>
      </c>
      <c r="L49" s="23" t="s">
        <v>154</v>
      </c>
      <c r="M49" s="23">
        <f>25*26.4</f>
        <v>660</v>
      </c>
    </row>
    <row r="50" spans="1:13" ht="12.75">
      <c r="A50" s="6" t="s">
        <v>15</v>
      </c>
      <c r="F50" s="11">
        <f>2600*1.302</f>
        <v>3385.2000000000003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11953.662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304687</v>
      </c>
      <c r="D58">
        <v>224780.8</v>
      </c>
      <c r="E58">
        <v>3475.1</v>
      </c>
      <c r="F58" s="36">
        <f>C58/D58*E58</f>
        <v>4710.445881943653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2125.0893241200006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111420.462204494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46480.7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0.26</v>
      </c>
      <c r="E65" t="s">
        <v>14</v>
      </c>
      <c r="F65" s="11">
        <f>B65*D65</f>
        <v>903.526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46480.7</v>
      </c>
    </row>
    <row r="68" spans="1:6" ht="12.75">
      <c r="A68" s="4" t="s">
        <v>65</v>
      </c>
      <c r="B68" s="10"/>
      <c r="C68" s="10"/>
      <c r="F68" s="31">
        <f>SUM(F58:F67)</f>
        <v>165640.22341055766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1.14</v>
      </c>
      <c r="E73" t="s">
        <v>14</v>
      </c>
      <c r="F73" s="11">
        <f>B73*D73</f>
        <v>3961.6139999999996</v>
      </c>
      <c r="K73" s="53"/>
    </row>
    <row r="74" spans="1:6" ht="12.75">
      <c r="A74" s="10" t="s">
        <v>66</v>
      </c>
      <c r="F74" s="31">
        <f>F70+F73</f>
        <v>4795.638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2.1</v>
      </c>
      <c r="E77" t="s">
        <v>14</v>
      </c>
      <c r="F77" s="11">
        <f>B77*D77</f>
        <v>7297.71</v>
      </c>
    </row>
    <row r="78" spans="1:6" ht="12.75">
      <c r="A78" s="4" t="s">
        <v>67</v>
      </c>
      <c r="F78" s="31">
        <f>SUM(F77)</f>
        <v>7297.71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189687.23341055767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11001.859537812345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f>832.89+183.14</f>
        <v>1016.03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205122.11294837005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132</v>
      </c>
    </row>
    <row r="87" spans="1:6" ht="12.75">
      <c r="A87" s="13"/>
      <c r="B87" s="40">
        <v>44013</v>
      </c>
      <c r="C87" s="41">
        <v>-674484</v>
      </c>
      <c r="D87" s="44">
        <f>F44</f>
        <v>50276.53</v>
      </c>
      <c r="E87" s="44">
        <f>F85</f>
        <v>205122.11294837005</v>
      </c>
      <c r="F87" s="45">
        <f>C87+D87-E87</f>
        <v>-829329.58294837</v>
      </c>
    </row>
    <row r="89" spans="1:6" ht="13.5" thickBot="1">
      <c r="A89" t="s">
        <v>110</v>
      </c>
      <c r="C89" s="51">
        <v>44013</v>
      </c>
      <c r="D89" s="8" t="s">
        <v>111</v>
      </c>
      <c r="E89" s="51">
        <v>44043</v>
      </c>
      <c r="F89" t="s">
        <v>112</v>
      </c>
    </row>
    <row r="90" spans="1:7" ht="13.5" thickBot="1">
      <c r="A90" t="s">
        <v>113</v>
      </c>
      <c r="F90" s="52">
        <f>E87</f>
        <v>205122.11294837005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2017-08-21T12:47:36Z</cp:lastPrinted>
  <dcterms:created xsi:type="dcterms:W3CDTF">2008-08-18T07:30:19Z</dcterms:created>
  <dcterms:modified xsi:type="dcterms:W3CDTF">2020-11-05T18:19:50Z</dcterms:modified>
  <cp:category/>
  <cp:version/>
  <cp:contentType/>
  <cp:contentStatus/>
</cp:coreProperties>
</file>