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<sst xmlns="http://schemas.openxmlformats.org/spreadsheetml/2006/main" count="183" uniqueCount="155">
  <si>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</si>
  <si>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</si>
  <si>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</si>
  <si>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</si>
  <si>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</si>
  <si>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</si>
  <si>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</si>
  <si>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</si>
  <si>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</si>
  <si>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</si>
  <si>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</si>
  <si>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</si>
  <si>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</si>
  <si>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</si>
  <si>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</si>
  <si>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</si>
  <si>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</si>
  <si>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</si>
  <si>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</si>
  <si>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</si>
  <si>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</si>
  <si>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</si>
  <si>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</si>
  <si>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</si>
  <si>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</si>
  <si>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</si>
  <si>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</si>
  <si>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</si>
  <si>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</si>
  <si>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</si>
  <si>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</si>
  <si>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</si>
  <si>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</si>
  <si>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</si>
  <si>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</si>
  <si>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</si>
  <si>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</si>
  <si>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</si>
  <si>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</si>
  <si>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</si>
  <si>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</si>
  <si>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</si>
  <si>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</si>
  <si>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</si>
  <si>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</si>
  <si>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</si>
  <si>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</si>
  <si>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</si>
  <si>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</si>
  <si>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</si>
  <si>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</si>
  <si>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</si>
  <si>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</si>
  <si>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</si>
  <si>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</si>
  <si>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</si>
  <si>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</si>
  <si>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</si>
  <si>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</si>
  <si>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</si>
  <si>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</si>
  <si>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</si>
  <si>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</si>
  <si>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</si>
  <si>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</si>
  <si>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</si>
  <si>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</si>
  <si>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</si>
  <si>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</si>
  <si>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</si>
  <si>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</si>
  <si>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</si>
  <si>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</si>
  <si>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</si>
  <si>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</si>
  <si>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</si>
  <si>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</si>
  <si>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</si>
  <si>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</si>
  <si>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</si>
  <si>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</si>
  <si>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</si>
  <si>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</si>
  <si>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</si>
  <si>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</si>
  <si>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</si>
  <si>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</si>
  <si>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</si>
  <si>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</si>
  <si>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</si>
  <si>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</si>
  <si>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</si>
  <si>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</si>
  <si>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</si>
  <si>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</si>
  <si>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</si>
  <si>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</si>
  <si>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</si>
  <si>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</si>
  <si>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</si>
  <si>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</si>
  <si>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</si>
  <si>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</si>
  <si>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</si>
  <si>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</si>
  <si>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</si>
  <si>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</si>
  <si>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</si>
  <si>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</si>
  <si>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</si>
  <si>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</si>
  <si>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</si>
  <si>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</si>
  <si>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</si>
  <si>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</si>
  <si>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</si>
  <si>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</si>
  <si>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</si>
  <si>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</si>
  <si>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</si>
  <si>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</si>
  <si>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</si>
  <si>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</si>
  <si>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</si>
  <si>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</si>
  <si>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</si>
  <si>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</si>
  <si>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</si>
  <si>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</si>
  <si>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</si>
  <si>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</si>
  <si>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</si>
  <si>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</si>
  <si>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августа</t>
  </si>
  <si>
    <t>за   август  2020 г.</t>
  </si>
  <si>
    <t>ост.на 01.09</t>
  </si>
  <si>
    <t xml:space="preserve">прочистка канализации </t>
  </si>
  <si>
    <t>смена труб д 20 п.пр. (4мп) кв.43</t>
  </si>
  <si>
    <t>труба д 20 п.пр.</t>
  </si>
  <si>
    <t>4мп</t>
  </si>
  <si>
    <t>переход</t>
  </si>
  <si>
    <t>2шт</t>
  </si>
  <si>
    <t>4шт</t>
  </si>
  <si>
    <t>6шт</t>
  </si>
  <si>
    <t>уголок 20</t>
  </si>
  <si>
    <t>муфта комб.20</t>
  </si>
  <si>
    <t>круг отр.</t>
  </si>
  <si>
    <t>1шт</t>
  </si>
  <si>
    <t>смена труб д 25 п.пр. (4мп) кв.27</t>
  </si>
  <si>
    <t>смена гебо (2шт) кв.27</t>
  </si>
  <si>
    <t>труба д.25</t>
  </si>
  <si>
    <t>гебо</t>
  </si>
  <si>
    <t>муфта комб. 25</t>
  </si>
  <si>
    <t>американка 25</t>
  </si>
  <si>
    <t xml:space="preserve">круг отр.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</si>
</sst>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5">
      <selection activeCell="L49" sqref="L4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2.37</v>
      </c>
      <c r="M6" s="46">
        <f>L6*160.174*1.302</f>
        <v>494.2553187600001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627.72510948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7.39</v>
      </c>
      <c r="M20" s="33">
        <f>SUM(M6:M19)</f>
        <v>1541.1589897200001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0.3*32.2</f>
        <v>9.66</v>
      </c>
      <c r="M24" s="32">
        <f>L24*160.174*1.302*1.15</f>
        <v>2316.743601732</v>
      </c>
    </row>
    <row r="25" spans="1:13" ht="12.75">
      <c r="A25" t="s">
        <v>106</v>
      </c>
      <c r="J25" s="20">
        <v>2</v>
      </c>
      <c r="K25" s="20" t="s">
        <v>137</v>
      </c>
      <c r="L25" s="46">
        <f>0.04*224.9</f>
        <v>8.996</v>
      </c>
      <c r="M25" s="32">
        <f aca="true" t="shared" si="1" ref="M25:M34">L25*160.174*1.302*1.15</f>
        <v>2157.4974576792</v>
      </c>
    </row>
    <row r="26" spans="1:13" ht="12.75">
      <c r="A26" t="s">
        <v>107</v>
      </c>
      <c r="J26" s="20">
        <v>3</v>
      </c>
      <c r="K26" s="20" t="s">
        <v>148</v>
      </c>
      <c r="L26" s="46">
        <f>0.04*184.3</f>
        <v>7.372000000000001</v>
      </c>
      <c r="M26" s="32">
        <f t="shared" si="1"/>
        <v>1768.0159246344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149</v>
      </c>
      <c r="L27" s="46">
        <f>0.02*103</f>
        <v>2.06</v>
      </c>
      <c r="M27" s="32">
        <f t="shared" si="1"/>
        <v>494.04677221199995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28.087999999999997</v>
      </c>
      <c r="M35" s="33">
        <f>SUM(M24:M34)</f>
        <v>6736.303756257601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4*58</f>
        <v>232</v>
      </c>
    </row>
    <row r="40" spans="1:13" ht="12.75">
      <c r="A40" s="2" t="s">
        <v>6</v>
      </c>
      <c r="F40" s="11">
        <f>28392.54</f>
        <v>28392.54</v>
      </c>
      <c r="J40" s="20">
        <v>2</v>
      </c>
      <c r="K40" s="20" t="s">
        <v>140</v>
      </c>
      <c r="L40" s="25" t="s">
        <v>141</v>
      </c>
      <c r="M40" s="25">
        <v>24</v>
      </c>
    </row>
    <row r="41" spans="1:13" ht="12.75">
      <c r="A41" t="s">
        <v>7</v>
      </c>
      <c r="F41" s="5">
        <v>23742.36</v>
      </c>
      <c r="J41" s="20">
        <v>3</v>
      </c>
      <c r="K41" s="20" t="s">
        <v>144</v>
      </c>
      <c r="L41" s="25" t="s">
        <v>143</v>
      </c>
      <c r="M41" s="25">
        <f>6*5</f>
        <v>30</v>
      </c>
    </row>
    <row r="42" spans="2:13" ht="12.75">
      <c r="B42" t="s">
        <v>8</v>
      </c>
      <c r="F42" s="9">
        <f>F41/F40</f>
        <v>0.8362182460604088</v>
      </c>
      <c r="J42" s="20">
        <v>4</v>
      </c>
      <c r="K42" s="20" t="s">
        <v>145</v>
      </c>
      <c r="L42" s="25" t="s">
        <v>142</v>
      </c>
      <c r="M42" s="25">
        <f>4*39.68</f>
        <v>158.72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146</v>
      </c>
      <c r="L43" s="25" t="s">
        <v>147</v>
      </c>
      <c r="M43" s="25">
        <v>40.66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24897.36</v>
      </c>
      <c r="J44" s="20">
        <v>6</v>
      </c>
      <c r="K44" s="20" t="s">
        <v>150</v>
      </c>
      <c r="L44" s="25" t="s">
        <v>139</v>
      </c>
      <c r="M44" s="25">
        <f>4*83</f>
        <v>332</v>
      </c>
    </row>
    <row r="45" spans="10:13" ht="12.75">
      <c r="J45" s="20">
        <v>7</v>
      </c>
      <c r="K45" s="20" t="s">
        <v>151</v>
      </c>
      <c r="L45" s="25" t="s">
        <v>141</v>
      </c>
      <c r="M45" s="25">
        <f>2*544</f>
        <v>1088</v>
      </c>
    </row>
    <row r="46" spans="2:13" ht="12.75">
      <c r="B46" s="1" t="s">
        <v>10</v>
      </c>
      <c r="C46" s="1"/>
      <c r="J46" s="20">
        <v>8</v>
      </c>
      <c r="K46" s="20" t="s">
        <v>152</v>
      </c>
      <c r="L46" s="25" t="s">
        <v>141</v>
      </c>
      <c r="M46" s="25">
        <f>2*51.5</f>
        <v>103</v>
      </c>
    </row>
    <row r="47" spans="10:13" ht="12.75">
      <c r="J47" s="20">
        <v>9</v>
      </c>
      <c r="K47" s="20" t="s">
        <v>153</v>
      </c>
      <c r="L47" s="25" t="s">
        <v>141</v>
      </c>
      <c r="M47" s="25">
        <f>2*126</f>
        <v>252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147</v>
      </c>
      <c r="M48" s="46">
        <v>40.66</v>
      </c>
    </row>
    <row r="49" spans="1:13" ht="12.75">
      <c r="A49" t="s">
        <v>12</v>
      </c>
      <c r="F49" s="11">
        <f>4174.28*1.302</f>
        <v>5434.91256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6788.99256</v>
      </c>
      <c r="J52" s="20"/>
      <c r="K52" s="20"/>
      <c r="L52" s="30" t="s">
        <v>65</v>
      </c>
      <c r="M52" s="33">
        <f>SUM(M39:M51)</f>
        <v>2301.04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304687</v>
      </c>
      <c r="D58">
        <v>224780.8</v>
      </c>
      <c r="E58">
        <v>2042.8</v>
      </c>
      <c r="F58" s="34">
        <f>C58/D58*E58</f>
        <v>2768.9847335715504</v>
      </c>
    </row>
    <row r="59" spans="1:6" ht="12.75">
      <c r="A59" t="s">
        <v>20</v>
      </c>
      <c r="F59" s="34">
        <f>M20</f>
        <v>1541.1589897200001</v>
      </c>
    </row>
    <row r="60" spans="1:6" ht="12.75">
      <c r="A60" t="s">
        <v>21</v>
      </c>
      <c r="F60" s="11">
        <f>M35</f>
        <v>6736.303756257601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2301.04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0.48</v>
      </c>
      <c r="E65" s="44" t="s">
        <v>14</v>
      </c>
      <c r="F65" s="45">
        <f>B65*D65</f>
        <v>980.544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28698.03147954915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1.2</v>
      </c>
      <c r="E73" t="s">
        <v>14</v>
      </c>
      <c r="F73" s="11">
        <f>B73*D73</f>
        <v>2451.3599999999997</v>
      </c>
    </row>
    <row r="74" spans="1:6" ht="12.75">
      <c r="A74" s="4" t="s">
        <v>29</v>
      </c>
      <c r="F74" s="31">
        <f>F70+F73</f>
        <v>2941.6319999999996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2.48</v>
      </c>
      <c r="E77" t="s">
        <v>14</v>
      </c>
      <c r="F77" s="11">
        <f>B77*D77</f>
        <v>5066.144</v>
      </c>
    </row>
    <row r="78" spans="1:6" ht="12.75">
      <c r="A78" s="4" t="s">
        <v>32</v>
      </c>
      <c r="F78" s="31">
        <f>SUM(F77)</f>
        <v>5066.144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8" ht="12.75">
      <c r="A80" s="1" t="s">
        <v>33</v>
      </c>
      <c r="B80" s="1"/>
      <c r="F80" s="31">
        <f>F52+F56+F68+F74+F78+F79</f>
        <v>43494.80003954915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2522.6984022938504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47273.288441843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44044</v>
      </c>
      <c r="C87" s="40">
        <v>-620010</v>
      </c>
      <c r="D87" s="42">
        <f>F44</f>
        <v>24897.36</v>
      </c>
      <c r="E87" s="42">
        <f>F85</f>
        <v>47273.288441843</v>
      </c>
      <c r="F87" s="43">
        <f>C87+D87-E87</f>
        <v>-642385.928441843</v>
      </c>
    </row>
    <row r="89" spans="1:6" ht="13.5" thickBot="1">
      <c r="A89" t="s">
        <v>112</v>
      </c>
      <c r="C89" s="49">
        <v>44044</v>
      </c>
      <c r="D89" s="8" t="s">
        <v>113</v>
      </c>
      <c r="E89" s="49">
        <v>44073</v>
      </c>
      <c r="F89" t="s">
        <v>114</v>
      </c>
    </row>
    <row r="90" spans="1:7" ht="13.5" thickBot="1">
      <c r="A90" t="s">
        <v>115</v>
      </c>
      <c r="F90" s="50">
        <f>E87</f>
        <v>47273.288441843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2017-08-21T12:51:22Z</cp:lastPrinted>
  <dcterms:created xsi:type="dcterms:W3CDTF">2008-08-18T07:30:19Z</dcterms:created>
  <dcterms:modified xsi:type="dcterms:W3CDTF">2020-12-14T05:52:44Z</dcterms:modified>
  <cp:category/>
  <cp:version/>
  <cp:contentType/>
  <cp:contentStatus/>
</cp:coreProperties>
</file>