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<sst xmlns="http://schemas.openxmlformats.org/spreadsheetml/2006/main" count="168" uniqueCount="145">
  <si>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</si>
  <si>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</si>
  <si>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</si>
  <si>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</si>
  <si>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</si>
  <si>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</si>
  <si>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</si>
  <si>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</si>
  <si>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</si>
  <si>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</si>
  <si>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</si>
  <si>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</si>
  <si>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</si>
  <si>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</si>
  <si>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</si>
  <si>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</si>
  <si>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</si>
  <si>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</si>
  <si>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</si>
  <si>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</si>
  <si>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</si>
  <si>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</si>
  <si>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</si>
  <si>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</si>
  <si>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</si>
  <si>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</si>
  <si>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</si>
  <si>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</si>
  <si>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</si>
  <si>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</si>
  <si>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</si>
  <si>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</si>
  <si>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</si>
  <si>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</si>
  <si>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</si>
  <si>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</si>
  <si>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</si>
  <si>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</si>
  <si>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</si>
  <si>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</si>
  <si>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</si>
  <si>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</si>
  <si>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</si>
  <si>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</si>
  <si>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</si>
  <si>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</si>
  <si>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</si>
  <si>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</si>
  <si>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</si>
  <si>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</si>
  <si>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</si>
  <si>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</si>
  <si>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</si>
  <si>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</si>
  <si>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</si>
  <si>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</si>
  <si>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</si>
  <si>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</si>
  <si>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</si>
  <si>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</si>
  <si>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</si>
  <si>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</si>
  <si>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</si>
  <si>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</si>
  <si>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</si>
  <si>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</si>
  <si>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</si>
  <si>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</si>
  <si>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</si>
  <si>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</si>
  <si>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</si>
  <si>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</si>
  <si>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</si>
  <si>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</si>
  <si>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</si>
  <si>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</si>
  <si>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</si>
  <si>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</si>
  <si>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</si>
  <si>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</si>
  <si>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</si>
  <si>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</si>
  <si>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</si>
  <si>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</si>
  <si>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</si>
  <si>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</si>
  <si>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</si>
  <si>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</si>
  <si>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</si>
  <si>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</si>
  <si>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</si>
  <si>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</si>
  <si>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</si>
  <si>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</si>
  <si>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</si>
  <si>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</si>
  <si>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</si>
  <si>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</si>
  <si>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</si>
  <si>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</si>
  <si>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</si>
  <si>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</si>
  <si>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</si>
  <si>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</si>
  <si>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</si>
  <si>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</si>
  <si>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</si>
  <si>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</si>
  <si>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</si>
  <si>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</si>
  <si>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</si>
  <si>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</si>
  <si>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</si>
  <si>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</si>
  <si>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</si>
  <si>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</si>
  <si>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</si>
  <si>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</si>
  <si>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</si>
  <si>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</si>
  <si>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</si>
  <si>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</si>
  <si>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</si>
  <si>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</si>
  <si>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</si>
  <si>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</si>
  <si>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</si>
  <si>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</si>
  <si>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</si>
  <si>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</si>
  <si>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</si>
  <si>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</si>
  <si>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</si>
  <si>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мая</t>
  </si>
  <si>
    <t>за   май  2020 г.</t>
  </si>
  <si>
    <t>ост.на 01.06</t>
  </si>
  <si>
    <t>спиливание деревьев, распиловка, рогрузка, вывоз</t>
  </si>
  <si>
    <t>вышка</t>
  </si>
  <si>
    <t>5 час.</t>
  </si>
  <si>
    <t>бензин</t>
  </si>
  <si>
    <t>3 л.</t>
  </si>
  <si>
    <t>масло</t>
  </si>
  <si>
    <t>3л</t>
  </si>
  <si>
    <t>цепь</t>
  </si>
  <si>
    <t>1шт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</si>
</sst>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PageLayoutView="0" workbookViewId="0" topLeftCell="A13">
      <selection activeCell="L37" sqref="L37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5</v>
      </c>
      <c r="K2" s="5" t="s">
        <v>134</v>
      </c>
    </row>
    <row r="3" spans="1:13" ht="12.75">
      <c r="A3" t="s">
        <v>87</v>
      </c>
      <c r="J3" s="14" t="s">
        <v>37</v>
      </c>
      <c r="K3" s="51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5">
        <v>0.82</v>
      </c>
      <c r="M6" s="46">
        <f>L6*160.174*1.302</f>
        <v>171.00816936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6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6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6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6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6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6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6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99</v>
      </c>
      <c r="J16" s="15" t="s">
        <v>53</v>
      </c>
      <c r="K16" s="26" t="s">
        <v>54</v>
      </c>
      <c r="L16" s="21"/>
      <c r="M16" s="46">
        <f t="shared" si="0"/>
        <v>0</v>
      </c>
    </row>
    <row r="17" spans="5:13" ht="12.75">
      <c r="E17" t="s">
        <v>100</v>
      </c>
      <c r="J17" s="15" t="s">
        <v>55</v>
      </c>
      <c r="K17" s="26" t="s">
        <v>83</v>
      </c>
      <c r="L17" s="21">
        <v>0</v>
      </c>
      <c r="M17" s="46">
        <f t="shared" si="0"/>
        <v>0</v>
      </c>
    </row>
    <row r="18" spans="5:13" ht="12.75">
      <c r="E18" t="s">
        <v>101</v>
      </c>
      <c r="J18" s="15" t="s">
        <v>57</v>
      </c>
      <c r="K18" s="26" t="s">
        <v>56</v>
      </c>
      <c r="L18" s="21"/>
      <c r="M18" s="46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6">
        <f t="shared" si="0"/>
        <v>0</v>
      </c>
    </row>
    <row r="20" spans="1:13" ht="12.75">
      <c r="A20" t="s">
        <v>103</v>
      </c>
      <c r="J20" s="20"/>
      <c r="K20" s="27" t="s">
        <v>59</v>
      </c>
      <c r="L20" s="28">
        <f>SUM(L6:L19)</f>
        <v>0.82</v>
      </c>
      <c r="M20" s="33">
        <f>SUM(M6:M19)</f>
        <v>171.00816936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1" t="s">
        <v>136</v>
      </c>
      <c r="L24" s="23">
        <v>12.5</v>
      </c>
      <c r="M24" s="32">
        <f>L24*160.174*1.302*1.15</f>
        <v>2997.8566275000003</v>
      </c>
    </row>
    <row r="25" spans="1:13" ht="12.75">
      <c r="A25" t="s">
        <v>107</v>
      </c>
      <c r="J25" s="23">
        <v>2</v>
      </c>
      <c r="K25" s="41"/>
      <c r="L25" s="23"/>
      <c r="M25" s="32">
        <f>L25*160.174*1.302*1.15</f>
        <v>0</v>
      </c>
    </row>
    <row r="26" spans="1:13" ht="12.75">
      <c r="A26" t="s">
        <v>108</v>
      </c>
      <c r="J26" s="23">
        <v>3</v>
      </c>
      <c r="K26" s="41"/>
      <c r="L26" s="23"/>
      <c r="M26" s="32">
        <f>L26*160.174*1.302*1.15</f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H27" s="48"/>
      <c r="J27" s="23">
        <v>4</v>
      </c>
      <c r="K27" s="41"/>
      <c r="L27" s="23"/>
      <c r="M27" s="32">
        <f>L27*160.174*1.302*1.15</f>
        <v>0</v>
      </c>
    </row>
    <row r="28" spans="1:13" ht="12.75">
      <c r="A28" t="s">
        <v>110</v>
      </c>
      <c r="B28" s="1"/>
      <c r="C28" s="1"/>
      <c r="D28" s="1"/>
      <c r="J28" s="25">
        <v>5</v>
      </c>
      <c r="K28" s="42"/>
      <c r="L28" s="25">
        <v>0</v>
      </c>
      <c r="M28" s="32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29" t="s">
        <v>59</v>
      </c>
      <c r="L29" s="28">
        <f>SUM(L28:L28)</f>
        <v>0</v>
      </c>
      <c r="M29" s="33">
        <f>SUM(M24:M28)</f>
        <v>2997.8566275000003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1" t="s">
        <v>137</v>
      </c>
      <c r="L33" s="23" t="s">
        <v>138</v>
      </c>
      <c r="M33" s="23">
        <f>5*1400</f>
        <v>7000</v>
      </c>
    </row>
    <row r="34" spans="1:13" ht="12.75">
      <c r="A34" t="s">
        <v>2</v>
      </c>
      <c r="E34">
        <v>0</v>
      </c>
      <c r="F34" t="s">
        <v>67</v>
      </c>
      <c r="J34" s="23">
        <v>2</v>
      </c>
      <c r="K34" s="41" t="s">
        <v>139</v>
      </c>
      <c r="L34" s="23" t="s">
        <v>140</v>
      </c>
      <c r="M34" s="23">
        <f>3*41.9</f>
        <v>125.69999999999999</v>
      </c>
    </row>
    <row r="35" spans="1:13" ht="12.75">
      <c r="A35" t="s">
        <v>3</v>
      </c>
      <c r="J35" s="23">
        <v>3</v>
      </c>
      <c r="K35" s="41" t="s">
        <v>141</v>
      </c>
      <c r="L35" s="23" t="s">
        <v>142</v>
      </c>
      <c r="M35" s="23">
        <f>3*317.14</f>
        <v>951.42</v>
      </c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1" t="s">
        <v>143</v>
      </c>
      <c r="L36" s="23" t="s">
        <v>144</v>
      </c>
      <c r="M36" s="23">
        <v>622.14</v>
      </c>
    </row>
    <row r="37" spans="10:13" ht="12.75">
      <c r="J37" s="23">
        <v>5</v>
      </c>
      <c r="K37" s="41"/>
      <c r="L37" s="23"/>
      <c r="M37" s="23"/>
    </row>
    <row r="38" spans="2:13" ht="12.75">
      <c r="B38" s="1" t="s">
        <v>5</v>
      </c>
      <c r="C38" s="1"/>
      <c r="J38" s="23">
        <v>6</v>
      </c>
      <c r="K38" s="41"/>
      <c r="L38" s="23"/>
      <c r="M38" s="23"/>
    </row>
    <row r="39" spans="10:13" ht="12.75">
      <c r="J39" s="25">
        <v>7</v>
      </c>
      <c r="K39" s="42"/>
      <c r="L39" s="25">
        <v>0</v>
      </c>
      <c r="M39" s="25">
        <v>0</v>
      </c>
    </row>
    <row r="40" spans="1:13" ht="12.75">
      <c r="A40" s="2" t="s">
        <v>6</v>
      </c>
      <c r="F40" s="11">
        <v>5209.17</v>
      </c>
      <c r="J40" s="20"/>
      <c r="K40" s="20"/>
      <c r="L40" s="30" t="s">
        <v>66</v>
      </c>
      <c r="M40" s="33">
        <f>SUM(M33+M34+M35+M36)</f>
        <v>8699.26</v>
      </c>
    </row>
    <row r="41" spans="1:6" ht="12.75">
      <c r="A41" t="s">
        <v>7</v>
      </c>
      <c r="F41" s="5">
        <v>5184.45</v>
      </c>
    </row>
    <row r="42" spans="2:6" ht="12.75">
      <c r="B42" t="s">
        <v>8</v>
      </c>
      <c r="F42" s="9">
        <f>F41/F40</f>
        <v>0.9952545223135355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5184.45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1129.42</v>
      </c>
    </row>
    <row r="50" ht="12.75">
      <c r="A50" s="6" t="s">
        <v>16</v>
      </c>
    </row>
    <row r="51" spans="1:6" ht="12.75">
      <c r="A51" s="55" t="s">
        <v>84</v>
      </c>
      <c r="B51" s="47"/>
      <c r="C51" s="47"/>
      <c r="D51" s="47"/>
      <c r="E51" s="56">
        <v>0</v>
      </c>
      <c r="F51" s="56">
        <f>E51*E33</f>
        <v>0</v>
      </c>
    </row>
    <row r="52" spans="1:6" ht="12.75">
      <c r="A52" s="4" t="s">
        <v>35</v>
      </c>
      <c r="F52" s="31">
        <f>F49+F50+F51</f>
        <v>1129.42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1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7">
        <v>302184</v>
      </c>
      <c r="D58">
        <v>229360</v>
      </c>
      <c r="E58">
        <v>379</v>
      </c>
      <c r="F58" s="35">
        <f>C58/D58*E58</f>
        <v>499.3361353331008</v>
      </c>
    </row>
    <row r="59" spans="1:6" ht="12.75">
      <c r="A59" t="s">
        <v>21</v>
      </c>
      <c r="F59" s="35">
        <f>M20</f>
        <v>171.00816936</v>
      </c>
    </row>
    <row r="60" spans="1:6" ht="12.75">
      <c r="A60" t="s">
        <v>22</v>
      </c>
      <c r="F60" s="11">
        <f>M29</f>
        <v>2997.8566275000003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8699.26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0.43</v>
      </c>
      <c r="E65" t="s">
        <v>15</v>
      </c>
      <c r="F65" s="11">
        <f>B65*D65</f>
        <v>162.97</v>
      </c>
    </row>
    <row r="66" spans="1:6" ht="12.75">
      <c r="A66" s="59" t="s">
        <v>76</v>
      </c>
      <c r="B66" s="59"/>
      <c r="C66" s="59"/>
      <c r="D66" s="60"/>
      <c r="E66" s="59"/>
      <c r="F66" s="60">
        <v>2880</v>
      </c>
    </row>
    <row r="67" spans="1:6" ht="12.75">
      <c r="A67" s="47" t="s">
        <v>85</v>
      </c>
      <c r="B67" s="47"/>
      <c r="C67" s="47"/>
      <c r="D67" s="54">
        <v>0</v>
      </c>
      <c r="E67" s="47"/>
      <c r="F67" s="54">
        <f>D67*E33</f>
        <v>0</v>
      </c>
    </row>
    <row r="68" spans="1:6" ht="12.75">
      <c r="A68" s="4" t="s">
        <v>26</v>
      </c>
      <c r="B68" s="10"/>
      <c r="C68" s="10"/>
      <c r="F68" s="31">
        <f>SUM(F58:F67)</f>
        <v>15410.430932193101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0.24</v>
      </c>
      <c r="E70" t="s">
        <v>15</v>
      </c>
      <c r="F70" s="11">
        <f>B70*D70</f>
        <v>90.96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1.17</v>
      </c>
      <c r="E73" t="s">
        <v>15</v>
      </c>
      <c r="F73" s="11">
        <f>B73*D73</f>
        <v>443.42999999999995</v>
      </c>
    </row>
    <row r="74" spans="1:6" ht="12.75">
      <c r="A74" s="4" t="s">
        <v>30</v>
      </c>
      <c r="F74" s="31">
        <f>F70+F73</f>
        <v>534.39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2.2</v>
      </c>
      <c r="E77" t="s">
        <v>15</v>
      </c>
      <c r="F77" s="11">
        <f>B77*D77</f>
        <v>833.8000000000001</v>
      </c>
    </row>
    <row r="78" spans="1:6" ht="12.75">
      <c r="A78" s="4" t="s">
        <v>33</v>
      </c>
      <c r="F78" s="8">
        <f>SUM(F77)</f>
        <v>833.8000000000001</v>
      </c>
    </row>
    <row r="79" spans="1:6" ht="12.75">
      <c r="A79" s="57" t="s">
        <v>79</v>
      </c>
      <c r="B79" s="47"/>
      <c r="C79" s="47"/>
      <c r="D79" s="56">
        <v>0</v>
      </c>
      <c r="E79" s="47"/>
      <c r="F79" s="58">
        <f>D79*E33</f>
        <v>0</v>
      </c>
    </row>
    <row r="80" spans="1:6" ht="12.75">
      <c r="A80" s="1" t="s">
        <v>34</v>
      </c>
      <c r="B80" s="1"/>
      <c r="F80" s="31">
        <f>F52+F56+F68+F74+F78+F79</f>
        <v>17908.0409321931</v>
      </c>
    </row>
    <row r="81" spans="1:9" ht="12.75">
      <c r="A81" s="1" t="s">
        <v>77</v>
      </c>
      <c r="B81" s="1"/>
      <c r="C81" s="45">
        <v>0.028</v>
      </c>
      <c r="D81" s="1"/>
      <c r="E81" s="1"/>
      <c r="F81" s="31">
        <f>F80*2.8%</f>
        <v>501.42514610140677</v>
      </c>
      <c r="I81" s="7"/>
    </row>
    <row r="82" spans="1:9" ht="12.75">
      <c r="A82" s="1"/>
      <c r="B82" s="1" t="s">
        <v>129</v>
      </c>
      <c r="C82" s="45"/>
      <c r="D82" s="1"/>
      <c r="E82" s="52"/>
      <c r="F82" s="53">
        <v>156.4</v>
      </c>
      <c r="I82" s="7"/>
    </row>
    <row r="83" spans="1:9" ht="12.75">
      <c r="A83" s="1"/>
      <c r="B83" s="1" t="s">
        <v>130</v>
      </c>
      <c r="C83" s="45"/>
      <c r="D83" s="1"/>
      <c r="E83" s="52"/>
      <c r="F83" s="53">
        <v>159.34</v>
      </c>
      <c r="I83" s="7"/>
    </row>
    <row r="84" spans="1:9" ht="12.75">
      <c r="A84" s="1"/>
      <c r="B84" s="1" t="s">
        <v>131</v>
      </c>
      <c r="C84" s="45"/>
      <c r="D84" s="1"/>
      <c r="E84" s="52"/>
      <c r="F84" s="53">
        <v>0</v>
      </c>
      <c r="I84" s="7"/>
    </row>
    <row r="85" spans="1:6" ht="15">
      <c r="A85" s="12" t="s">
        <v>36</v>
      </c>
      <c r="B85" s="12"/>
      <c r="C85" s="12"/>
      <c r="D85" s="12"/>
      <c r="E85" s="12"/>
      <c r="F85" s="34">
        <f>F80+F81+F82+F83+F84</f>
        <v>18725.20607829451</v>
      </c>
    </row>
    <row r="86" spans="2:6" ht="12.75">
      <c r="B86" s="36" t="s">
        <v>69</v>
      </c>
      <c r="C86" s="37" t="s">
        <v>70</v>
      </c>
      <c r="D86" s="22" t="s">
        <v>71</v>
      </c>
      <c r="E86" s="22" t="s">
        <v>72</v>
      </c>
      <c r="F86" s="40" t="s">
        <v>135</v>
      </c>
    </row>
    <row r="87" spans="1:6" ht="12.75">
      <c r="A87" s="13"/>
      <c r="B87" s="38">
        <v>43952</v>
      </c>
      <c r="C87" s="39">
        <v>-29117</v>
      </c>
      <c r="D87" s="43">
        <f>F44</f>
        <v>5184.45</v>
      </c>
      <c r="E87" s="43">
        <f>F85</f>
        <v>18725.20607829451</v>
      </c>
      <c r="F87" s="44">
        <f>C87+D87-E87</f>
        <v>-42657.75607829451</v>
      </c>
    </row>
    <row r="89" spans="1:6" ht="13.5" thickBot="1">
      <c r="A89" t="s">
        <v>112</v>
      </c>
      <c r="C89" s="49">
        <v>43952</v>
      </c>
      <c r="D89" s="8" t="s">
        <v>113</v>
      </c>
      <c r="E89" s="49">
        <v>43982</v>
      </c>
      <c r="F89" t="s">
        <v>114</v>
      </c>
    </row>
    <row r="90" spans="1:7" ht="13.5" thickBot="1">
      <c r="A90" t="s">
        <v>115</v>
      </c>
      <c r="F90" s="50">
        <f>E87</f>
        <v>18725.20607829451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Антон Морозов</cp:lastModifiedBy>
  <cp:lastPrinted>2017-08-21T12:49:08Z</cp:lastPrinted>
  <dcterms:created xsi:type="dcterms:W3CDTF">2008-08-18T07:30:19Z</dcterms:created>
  <dcterms:modified xsi:type="dcterms:W3CDTF">2020-08-06T09:45:32Z</dcterms:modified>
  <cp:category/>
  <cp:version/>
  <cp:contentType/>
  <cp:contentStatus/>
</cp:coreProperties>
</file>