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<sst xmlns="http://schemas.openxmlformats.org/spreadsheetml/2006/main" count="161" uniqueCount="138">
  <si>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</si>
  <si>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</si>
  <si>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</si>
  <si>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</si>
  <si>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</si>
  <si>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</si>
  <si>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</si>
  <si>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</si>
  <si>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</si>
  <si>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</si>
  <si>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</si>
  <si>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</si>
  <si>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</si>
  <si>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</si>
  <si>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</si>
  <si>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</si>
  <si>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</si>
  <si>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</si>
  <si>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</si>
  <si>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</si>
  <si>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</si>
  <si>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</si>
  <si>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</si>
  <si>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</si>
  <si>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</si>
  <si>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</si>
  <si>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</si>
  <si>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</si>
  <si>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</si>
  <si>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</si>
  <si>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</si>
  <si>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</si>
  <si>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</si>
  <si>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</si>
  <si>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</si>
  <si>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</si>
  <si>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</si>
  <si>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</si>
  <si>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</si>
  <si>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</si>
  <si>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</si>
  <si>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</si>
  <si>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</si>
  <si>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</si>
  <si>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</si>
  <si>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</si>
  <si>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</si>
  <si>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</si>
  <si>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</si>
  <si>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</si>
  <si>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</si>
  <si>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</si>
  <si>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</si>
  <si>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</si>
  <si>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</si>
  <si>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</si>
  <si>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</si>
  <si>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</si>
  <si>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</si>
  <si>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</si>
  <si>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</si>
  <si>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</si>
  <si>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</si>
  <si>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</si>
  <si>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</si>
  <si>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</si>
  <si>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</si>
  <si>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</si>
  <si>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</si>
  <si>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</si>
  <si>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</si>
  <si>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</si>
  <si>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</si>
  <si>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</si>
  <si>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</si>
  <si>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</si>
  <si>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</si>
  <si>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</si>
  <si>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</si>
  <si>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</si>
  <si>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</si>
  <si>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</si>
  <si>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</si>
  <si>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</si>
  <si>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</si>
  <si>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</si>
  <si>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</si>
  <si>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</si>
  <si>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</si>
  <si>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</si>
  <si>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</si>
  <si>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</si>
  <si>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</si>
  <si>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</si>
  <si>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</si>
  <si>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</si>
  <si>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</si>
  <si>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</si>
  <si>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</si>
  <si>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</si>
  <si>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</si>
  <si>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</si>
  <si>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</si>
  <si>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</si>
  <si>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</si>
  <si>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</si>
  <si>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</si>
  <si>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</si>
  <si>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</si>
  <si>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</si>
  <si>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</si>
  <si>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</si>
  <si>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</si>
  <si>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</si>
  <si>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</si>
  <si>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</si>
  <si>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</si>
  <si>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</si>
  <si>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</si>
  <si>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</si>
  <si>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</si>
  <si>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</si>
  <si>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</si>
  <si>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</si>
  <si>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</si>
  <si>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</si>
  <si>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</si>
  <si>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</si>
  <si>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</si>
  <si>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</si>
  <si>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</si>
  <si>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(Спарк,ростелеком,эр-телеком,видикон)</t>
  </si>
  <si>
    <t>2020г.</t>
  </si>
  <si>
    <t>июня</t>
  </si>
  <si>
    <t>за   июнь  2020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</si>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</sst>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7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7">
      <selection activeCell="K24" sqref="K24:L25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6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1.9</v>
      </c>
      <c r="M6" s="48">
        <f>L6*160.174*1.302</f>
        <v>396.2384412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567.24661056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6.2</v>
      </c>
      <c r="M20" s="33">
        <f>SUM(M6:M19)</f>
        <v>1292.9885976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v>61.07</v>
      </c>
      <c r="M24" s="32">
        <f>L24*160.174*1.302*1.15</f>
        <v>14646.328339314</v>
      </c>
    </row>
    <row r="25" spans="1:13" ht="12.75">
      <c r="A25" t="s">
        <v>107</v>
      </c>
      <c r="J25" s="20">
        <v>2</v>
      </c>
      <c r="K25" s="20" t="s">
        <v>137</v>
      </c>
      <c r="L25" s="48">
        <v>3.12</v>
      </c>
      <c r="M25" s="32">
        <f aca="true" t="shared" si="1" ref="M25:M35">L25*160.174*1.302*1.15</f>
        <v>748.265014224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H27" s="53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59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64.19</v>
      </c>
      <c r="M36" s="33">
        <f>SUM(M24:M35)</f>
        <v>15394.593353537999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28682.77+0.01</f>
        <v>28682.78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34457.04</v>
      </c>
      <c r="J40" s="20">
        <v>1</v>
      </c>
      <c r="K40" s="20"/>
      <c r="L40" s="25"/>
      <c r="M40" s="25"/>
    </row>
    <row r="41" spans="2:13" ht="12.75">
      <c r="B41" t="s">
        <v>8</v>
      </c>
      <c r="F41" s="9">
        <f>F40/F39</f>
        <v>1.2013145169331565</v>
      </c>
      <c r="J41" s="20">
        <v>2</v>
      </c>
      <c r="K41" s="20"/>
      <c r="L41" s="25"/>
      <c r="M41" s="25"/>
    </row>
    <row r="42" spans="1:13" ht="12.75">
      <c r="A42" t="s">
        <v>131</v>
      </c>
      <c r="F42" s="5">
        <f>250+400+400+105</f>
        <v>1155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35612.04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6543*1.302</f>
        <v>8518.986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2">
        <f>1664*1.302</f>
        <v>2166.5280000000002</v>
      </c>
      <c r="J49" s="20">
        <v>10</v>
      </c>
      <c r="K49" s="20"/>
      <c r="L49" s="25"/>
      <c r="M49" s="25"/>
    </row>
    <row r="50" spans="1:13" ht="12.75">
      <c r="A50" s="60" t="s">
        <v>83</v>
      </c>
      <c r="B50" s="51"/>
      <c r="C50" s="61"/>
      <c r="D50" s="61"/>
      <c r="E50" s="62">
        <v>0</v>
      </c>
      <c r="F50" s="63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10685.514000000001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0.5</v>
      </c>
      <c r="E54" t="s">
        <v>14</v>
      </c>
      <c r="F54" s="11">
        <f>B54*D54</f>
        <v>339.7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339.7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1">
        <v>294051</v>
      </c>
      <c r="D57">
        <v>224780.8</v>
      </c>
      <c r="E57">
        <v>2641.1</v>
      </c>
      <c r="F57" s="34">
        <f>C57/D57*E57</f>
        <v>3455.0019223172085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1292.9885976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15394.593353537999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1*600*1.302</f>
        <v>781.2</v>
      </c>
      <c r="J60" s="20"/>
      <c r="K60" s="20"/>
      <c r="L60" s="30" t="s">
        <v>64</v>
      </c>
      <c r="M60" s="33">
        <f>SUM(M40:M59)</f>
        <v>0</v>
      </c>
    </row>
    <row r="61" spans="1:6" ht="12.75">
      <c r="A61" t="s">
        <v>22</v>
      </c>
      <c r="F61" s="11">
        <f>M60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0.31</v>
      </c>
      <c r="E64" t="s">
        <v>14</v>
      </c>
      <c r="F64" s="11">
        <f>B64*D64</f>
        <v>818.741</v>
      </c>
    </row>
    <row r="65" spans="1:6" ht="12.75">
      <c r="A65" s="49" t="s">
        <v>82</v>
      </c>
      <c r="B65" s="49"/>
      <c r="C65" s="49"/>
      <c r="D65" s="50"/>
      <c r="E65" s="49"/>
      <c r="F65" s="50">
        <v>0</v>
      </c>
    </row>
    <row r="66" spans="1:6" ht="12.75">
      <c r="A66" s="51" t="s">
        <v>84</v>
      </c>
      <c r="B66" s="51"/>
      <c r="C66" s="51"/>
      <c r="D66" s="64">
        <v>0</v>
      </c>
      <c r="E66" s="51"/>
      <c r="F66" s="6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21742.524873455208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0.24</v>
      </c>
      <c r="E69" t="s">
        <v>14</v>
      </c>
      <c r="F69" s="11">
        <f>B69*D69</f>
        <v>633.8639999999999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1.32</v>
      </c>
      <c r="E72" t="s">
        <v>14</v>
      </c>
      <c r="F72" s="11">
        <f>B72*D72</f>
        <v>3486.252</v>
      </c>
    </row>
    <row r="73" spans="1:6" ht="12.75">
      <c r="A73" s="4" t="s">
        <v>29</v>
      </c>
      <c r="F73" s="31">
        <f>F69+F72</f>
        <v>4120.116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2.45</v>
      </c>
      <c r="E76" t="s">
        <v>14</v>
      </c>
      <c r="F76" s="11">
        <f>B76*D76</f>
        <v>6470.695000000001</v>
      </c>
    </row>
    <row r="77" spans="1:6" ht="12.75">
      <c r="A77" s="4" t="s">
        <v>31</v>
      </c>
      <c r="F77" s="31">
        <f>SUM(F76)</f>
        <v>6470.695000000001</v>
      </c>
    </row>
    <row r="78" spans="1:6" ht="12.75">
      <c r="A78" s="65" t="s">
        <v>77</v>
      </c>
      <c r="B78" s="51"/>
      <c r="C78" s="51"/>
      <c r="D78" s="66">
        <v>0</v>
      </c>
      <c r="E78" s="51"/>
      <c r="F78" s="67">
        <f>D78*E32</f>
        <v>0</v>
      </c>
    </row>
    <row r="79" spans="1:6" ht="12.75">
      <c r="A79" s="1" t="s">
        <v>32</v>
      </c>
      <c r="B79" s="1"/>
      <c r="F79" s="31">
        <f>F51+F55+F67+F73+F77+F78</f>
        <v>43358.54987345521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2514.795892660402</v>
      </c>
    </row>
    <row r="81" spans="1:6" ht="12.75">
      <c r="A81" s="1"/>
      <c r="B81" s="35" t="s">
        <v>128</v>
      </c>
      <c r="C81" s="35"/>
      <c r="D81" s="1"/>
      <c r="E81" s="57"/>
      <c r="F81" s="58">
        <f>(1610.65*4)+1610.65</f>
        <v>8053.25</v>
      </c>
    </row>
    <row r="82" spans="1:6" ht="12.75">
      <c r="A82" s="1"/>
      <c r="B82" s="35" t="s">
        <v>129</v>
      </c>
      <c r="C82" s="35"/>
      <c r="D82" s="1"/>
      <c r="E82" s="57"/>
      <c r="F82" s="58">
        <v>290.45</v>
      </c>
    </row>
    <row r="83" spans="1:6" ht="12.75">
      <c r="A83" s="1"/>
      <c r="B83" s="35" t="s">
        <v>130</v>
      </c>
      <c r="C83" s="35"/>
      <c r="D83" s="1"/>
      <c r="E83" s="57"/>
      <c r="F83" s="58">
        <v>0</v>
      </c>
    </row>
    <row r="84" spans="1:6" ht="13.5">
      <c r="A84" s="12" t="s">
        <v>34</v>
      </c>
      <c r="B84" s="12"/>
      <c r="C84" s="12"/>
      <c r="D84" s="12"/>
      <c r="E84" s="12"/>
      <c r="F84" s="43">
        <f>F79+F80+F81+F82+F83</f>
        <v>54217.04576611561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43983</v>
      </c>
      <c r="C86" s="39">
        <v>51937</v>
      </c>
      <c r="D86" s="44">
        <f>F43</f>
        <v>35612.04</v>
      </c>
      <c r="E86" s="44">
        <f>F84</f>
        <v>54217.04576611561</v>
      </c>
      <c r="F86" s="45">
        <f>C86+D86-E86</f>
        <v>33331.9942338844</v>
      </c>
    </row>
    <row r="88" spans="1:6" ht="13.5" thickBot="1">
      <c r="A88" t="s">
        <v>112</v>
      </c>
      <c r="C88" s="54">
        <v>43983</v>
      </c>
      <c r="D88" s="8" t="s">
        <v>113</v>
      </c>
      <c r="E88" s="54">
        <v>44012</v>
      </c>
      <c r="F88" t="s">
        <v>114</v>
      </c>
    </row>
    <row r="89" spans="1:7" ht="13.5" thickBot="1">
      <c r="A89" t="s">
        <v>115</v>
      </c>
      <c r="F89" s="55">
        <f>E86</f>
        <v>54217.04576611561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2020-09-12T14:10:12Z</cp:lastPrinted>
  <dcterms:created xsi:type="dcterms:W3CDTF">2008-08-18T07:30:19Z</dcterms:created>
  <dcterms:modified xsi:type="dcterms:W3CDTF">2020-09-12T14:10:14Z</dcterms:modified>
  <cp:category/>
  <cp:version/>
  <cp:contentType/>
  <cp:contentStatus/>
</cp:coreProperties>
</file>