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<sst xmlns="http://schemas.openxmlformats.org/spreadsheetml/2006/main" count="171" uniqueCount="148">
  <si>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</si>
  <si>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</si>
  <si>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</si>
  <si>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</si>
  <si>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</si>
  <si>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</si>
  <si>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</si>
  <si>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</si>
  <si>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</si>
  <si>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</si>
  <si>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</si>
  <si>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</si>
  <si>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</si>
  <si>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</si>
  <si>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</si>
  <si>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</si>
  <si>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</si>
  <si>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</si>
  <si>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</si>
  <si>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</si>
  <si>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</si>
  <si>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</si>
  <si>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</si>
  <si>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</si>
  <si>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</si>
  <si>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</si>
  <si>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</si>
  <si>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</si>
  <si>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</si>
  <si>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</si>
  <si>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</si>
  <si>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</si>
  <si>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</si>
  <si>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</si>
  <si>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</si>
  <si>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</si>
  <si>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</si>
  <si>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</si>
  <si>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</si>
  <si>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</si>
  <si>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</si>
  <si>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</si>
  <si>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</si>
  <si>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</si>
  <si>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</si>
  <si>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</si>
  <si>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</si>
  <si>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</si>
  <si>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</si>
  <si>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</si>
  <si>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</si>
  <si>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</si>
  <si>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</si>
  <si>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</si>
  <si>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</si>
  <si>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</si>
  <si>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</si>
  <si>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</si>
  <si>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</si>
  <si>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</si>
  <si>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</si>
  <si>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</si>
  <si>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</si>
  <si>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</si>
  <si>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</si>
  <si>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</si>
  <si>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</si>
  <si>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</si>
  <si>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</si>
  <si>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</si>
  <si>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</si>
  <si>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</si>
  <si>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</si>
  <si>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</si>
  <si>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</si>
  <si>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</si>
  <si>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</si>
  <si>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</si>
  <si>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</si>
  <si>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</si>
  <si>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</si>
  <si>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</si>
  <si>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</si>
  <si>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</si>
  <si>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</si>
  <si>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</si>
  <si>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</si>
  <si>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</si>
  <si>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</si>
  <si>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</si>
  <si>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</si>
  <si>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</si>
  <si>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</si>
  <si>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</si>
  <si>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</si>
  <si>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</si>
  <si>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</si>
  <si>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</si>
  <si>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</si>
  <si>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</si>
  <si>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</si>
  <si>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</si>
  <si>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</si>
  <si>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</si>
  <si>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</si>
  <si>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</si>
  <si>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</si>
  <si>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</si>
  <si>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</si>
  <si>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</si>
  <si>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</si>
  <si>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</si>
  <si>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</si>
  <si>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</si>
  <si>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</si>
  <si>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</si>
  <si>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</si>
  <si>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</si>
  <si>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</si>
  <si>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</si>
  <si>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</si>
  <si>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</si>
  <si>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</si>
  <si>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</si>
  <si>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</si>
  <si>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</si>
  <si>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</si>
  <si>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</si>
  <si>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</si>
  <si>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</si>
  <si>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</si>
  <si>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</si>
  <si>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</si>
  <si>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</si>
  <si>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</si>
  <si>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Арендаторы  (Спарк, Медиа-Маркет,интер-тел,ростел.комстар,видикон)</t>
  </si>
  <si>
    <t>2020г.</t>
  </si>
  <si>
    <t>февраля</t>
  </si>
  <si>
    <t>за   февраль  2020 г.</t>
  </si>
  <si>
    <t>ост.на 01.03</t>
  </si>
  <si>
    <t>установка номерных знаков</t>
  </si>
  <si>
    <t>номер дома</t>
  </si>
  <si>
    <t>1шт</t>
  </si>
  <si>
    <t xml:space="preserve">саморез </t>
  </si>
  <si>
    <t>дюбель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</si>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</sst>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55">
      <selection activeCell="D69" sqref="D69:D8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2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29</v>
      </c>
      <c r="F5" s="8" t="s">
        <v>137</v>
      </c>
      <c r="G5" s="8" t="s">
        <v>136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L6*126.87*1.302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7">
        <f t="shared" si="0"/>
        <v>703.6869924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350.19164880000005</v>
      </c>
    </row>
    <row r="14" spans="1:13" ht="12.75">
      <c r="A14" t="s">
        <v>99</v>
      </c>
      <c r="J14" s="20">
        <v>5</v>
      </c>
      <c r="K14" s="19" t="s">
        <v>49</v>
      </c>
      <c r="L14" s="25">
        <v>8.02</v>
      </c>
      <c r="M14" s="47">
        <f t="shared" si="0"/>
        <v>1324.7816148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105</v>
      </c>
      <c r="J20" s="20"/>
      <c r="K20" s="27" t="s">
        <v>57</v>
      </c>
      <c r="L20" s="28">
        <f>SUM(L6:L19)</f>
        <v>14.899999999999999</v>
      </c>
      <c r="M20" s="34">
        <f>SUM(M6:M19)</f>
        <v>2461.252626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v>1.15</v>
      </c>
      <c r="M24" s="33">
        <f aca="true" t="shared" si="1" ref="M24:M35">L24*126.87*1.302*1.15</f>
        <v>218.45681864999997</v>
      </c>
    </row>
    <row r="25" spans="1:13" ht="12.75">
      <c r="A25" t="s">
        <v>109</v>
      </c>
      <c r="J25" s="20">
        <v>2</v>
      </c>
      <c r="K25" s="20" t="s">
        <v>145</v>
      </c>
      <c r="L25" s="47">
        <f>0.06*7.1</f>
        <v>0.426</v>
      </c>
      <c r="M25" s="33">
        <f t="shared" si="1"/>
        <v>80.92400412599999</v>
      </c>
    </row>
    <row r="26" spans="1:13" ht="12.75">
      <c r="A26" t="s">
        <v>110</v>
      </c>
      <c r="J26" s="20">
        <v>3</v>
      </c>
      <c r="K26" s="20"/>
      <c r="L26" s="47"/>
      <c r="M26" s="33">
        <f t="shared" si="1"/>
        <v>0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1.5759999999999998</v>
      </c>
      <c r="M36" s="34">
        <f>SUM(M24:M35)</f>
        <v>299.38082277599995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63400.29</v>
      </c>
      <c r="J40" s="20">
        <v>1</v>
      </c>
      <c r="K40" s="20" t="s">
        <v>141</v>
      </c>
      <c r="L40" s="25" t="s">
        <v>142</v>
      </c>
      <c r="M40" s="25">
        <v>279.39</v>
      </c>
    </row>
    <row r="41" spans="1:13" ht="12.75">
      <c r="A41" t="s">
        <v>7</v>
      </c>
      <c r="F41" s="5">
        <v>58826.61</v>
      </c>
      <c r="J41" s="20">
        <v>2</v>
      </c>
      <c r="K41" s="20" t="s">
        <v>143</v>
      </c>
      <c r="L41" s="25"/>
      <c r="M41" s="25">
        <v>9.12</v>
      </c>
    </row>
    <row r="42" spans="2:13" ht="12.75">
      <c r="B42" t="s">
        <v>8</v>
      </c>
      <c r="F42" s="9">
        <f>F41/F40</f>
        <v>0.9278602668852146</v>
      </c>
      <c r="J42" s="20">
        <v>3</v>
      </c>
      <c r="K42" s="20" t="s">
        <v>144</v>
      </c>
      <c r="L42" s="25"/>
      <c r="M42" s="25">
        <v>2.4</v>
      </c>
    </row>
    <row r="43" spans="1:13" ht="12.75">
      <c r="A43" s="7" t="s">
        <v>135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 t="s">
        <v>146</v>
      </c>
      <c r="L43" s="25" t="s">
        <v>147</v>
      </c>
      <c r="M43" s="25">
        <f>6*13.21</f>
        <v>79.26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60331.61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3820*1.302</f>
        <v>4973.64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48"/>
      <c r="C51" s="48"/>
      <c r="D51" s="48"/>
      <c r="E51" s="56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9620.478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370.16999999999996</v>
      </c>
    </row>
    <row r="62" spans="1:13" ht="12.75">
      <c r="A62" t="s">
        <v>18</v>
      </c>
      <c r="C62" s="48">
        <v>224982</v>
      </c>
      <c r="D62">
        <v>229360</v>
      </c>
      <c r="E62">
        <v>3177.5</v>
      </c>
      <c r="F62" s="35">
        <f>C62/D62*E62</f>
        <v>3116.8482080572026</v>
      </c>
      <c r="J62" s="44"/>
      <c r="K62" s="44"/>
      <c r="L62" s="45"/>
      <c r="M62" s="46"/>
    </row>
    <row r="63" spans="1:6" ht="12.75">
      <c r="A63" t="s">
        <v>19</v>
      </c>
      <c r="F63" s="35">
        <f>M20</f>
        <v>2461.252626</v>
      </c>
    </row>
    <row r="64" spans="1:6" ht="12.75">
      <c r="A64" t="s">
        <v>20</v>
      </c>
      <c r="F64" s="11">
        <f>M36</f>
        <v>299.38082277599995</v>
      </c>
    </row>
    <row r="65" spans="1:6" ht="12.75">
      <c r="A65" t="s">
        <v>74</v>
      </c>
      <c r="F65" s="5">
        <f>2*600*1.302</f>
        <v>1562.4</v>
      </c>
    </row>
    <row r="66" spans="1:6" ht="12.75">
      <c r="A66" t="s">
        <v>21</v>
      </c>
      <c r="F66" s="11">
        <f>M61</f>
        <v>370.16999999999996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0.19</v>
      </c>
      <c r="E69" t="s">
        <v>14</v>
      </c>
      <c r="F69" s="11">
        <f>B69*D69</f>
        <v>603.725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48" t="s">
        <v>87</v>
      </c>
      <c r="B71" s="48"/>
      <c r="C71" s="48"/>
      <c r="D71" s="57">
        <v>0</v>
      </c>
      <c r="E71" s="48"/>
      <c r="F71" s="57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8413.776656833203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0.23</v>
      </c>
      <c r="E74" t="s">
        <v>14</v>
      </c>
      <c r="F74" s="11">
        <f>B74*D74</f>
        <v>730.825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1</v>
      </c>
      <c r="E77" t="s">
        <v>14</v>
      </c>
      <c r="F77" s="11">
        <f>B77*D77</f>
        <v>3177.5</v>
      </c>
    </row>
    <row r="78" spans="1:6" ht="12.75">
      <c r="A78" s="4" t="s">
        <v>28</v>
      </c>
      <c r="F78" s="32">
        <f>F74+F77</f>
        <v>3908.325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2.23</v>
      </c>
      <c r="E81" t="s">
        <v>14</v>
      </c>
      <c r="F81" s="11">
        <f>B81*D81</f>
        <v>7085.825</v>
      </c>
    </row>
    <row r="82" spans="1:9" ht="12.75">
      <c r="A82" s="4" t="s">
        <v>31</v>
      </c>
      <c r="F82" s="8">
        <f>SUM(F81)</f>
        <v>7085.825</v>
      </c>
      <c r="I82" s="7"/>
    </row>
    <row r="83" spans="1:6" ht="12.75">
      <c r="A83" s="59" t="s">
        <v>79</v>
      </c>
      <c r="B83" s="48"/>
      <c r="C83" s="48"/>
      <c r="D83" s="56">
        <v>0</v>
      </c>
      <c r="E83" s="48"/>
      <c r="F83" s="60">
        <f>D83*E33</f>
        <v>0</v>
      </c>
    </row>
    <row r="84" spans="1:6" ht="12.75">
      <c r="A84" s="1" t="s">
        <v>32</v>
      </c>
      <c r="B84" s="1"/>
      <c r="F84" s="32">
        <f>F52+F56+F60+F72+F78+F82+F83</f>
        <v>35333.404656833205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2049.337470096326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v>2454.83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49095.52212692953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43862</v>
      </c>
      <c r="C91" s="40">
        <v>-153141</v>
      </c>
      <c r="D91" s="42">
        <f>F44</f>
        <v>60331.61</v>
      </c>
      <c r="E91" s="42">
        <f>F89</f>
        <v>49095.52212692953</v>
      </c>
      <c r="F91" s="43">
        <f>C91+D91-E91</f>
        <v>-141904.91212692953</v>
      </c>
    </row>
    <row r="93" spans="1:6" ht="13.5" thickBot="1">
      <c r="A93" t="s">
        <v>115</v>
      </c>
      <c r="C93" s="50">
        <v>43862</v>
      </c>
      <c r="D93" s="8" t="s">
        <v>116</v>
      </c>
      <c r="E93" s="50">
        <v>43890</v>
      </c>
      <c r="F93" t="s">
        <v>117</v>
      </c>
    </row>
    <row r="94" spans="1:7" ht="13.5" thickBot="1">
      <c r="A94" t="s">
        <v>118</v>
      </c>
      <c r="F94" s="51">
        <f>E91</f>
        <v>49095.52212692953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2020-05-13T12:33:39Z</dcterms:modified>
  <cp:category/>
  <cp:version/>
  <cp:contentType/>
  <cp:contentStatus/>
</cp:coreProperties>
</file>