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<sst xmlns="http://schemas.openxmlformats.org/spreadsheetml/2006/main" count="168" uniqueCount="147">
  <si>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</si>
  <si>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</si>
  <si>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</si>
  <si>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</si>
  <si>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</si>
  <si>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</si>
  <si>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</si>
  <si>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</si>
  <si>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</si>
  <si>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</si>
  <si>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</si>
  <si>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</si>
  <si>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</si>
  <si>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</si>
  <si>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</si>
  <si>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</si>
  <si>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</si>
  <si>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</si>
  <si>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</si>
  <si>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</si>
  <si>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</si>
  <si>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</si>
  <si>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</si>
  <si>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</si>
  <si>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</si>
  <si>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</si>
  <si>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</si>
  <si>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</si>
  <si>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</si>
  <si>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</si>
  <si>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</si>
  <si>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</si>
  <si>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</si>
  <si>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</si>
  <si>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</si>
  <si>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</si>
  <si>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</si>
  <si>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</si>
  <si>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</si>
  <si>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</si>
  <si>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</si>
  <si>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</si>
  <si>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</si>
  <si>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</si>
  <si>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</si>
  <si>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</si>
  <si>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</si>
  <si>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</si>
  <si>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</si>
  <si>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</si>
  <si>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</si>
  <si>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</si>
  <si>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</si>
  <si>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</si>
  <si>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</si>
  <si>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</si>
  <si>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</si>
  <si>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</si>
  <si>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</si>
  <si>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</si>
  <si>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</si>
  <si>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</si>
  <si>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</si>
  <si>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</si>
  <si>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</si>
  <si>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</si>
  <si>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</si>
  <si>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</si>
  <si>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</si>
  <si>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</si>
  <si>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</si>
  <si>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</si>
  <si>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</si>
  <si>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</si>
  <si>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</si>
  <si>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</si>
  <si>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</si>
  <si>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</si>
  <si>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</si>
  <si>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</si>
  <si>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</si>
  <si>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</si>
  <si>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</si>
  <si>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</si>
  <si>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</si>
  <si>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</si>
  <si>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</si>
  <si>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</si>
  <si>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</si>
  <si>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</si>
  <si>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</si>
  <si>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</si>
  <si>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</si>
  <si>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</si>
  <si>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</si>
  <si>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</si>
  <si>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</si>
  <si>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</si>
  <si>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</si>
  <si>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</si>
  <si>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</si>
  <si>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</si>
  <si>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</si>
  <si>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</si>
  <si>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</si>
  <si>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</si>
  <si>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</si>
  <si>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</si>
  <si>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</si>
  <si>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</si>
  <si>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</si>
  <si>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</si>
  <si>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</si>
  <si>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</si>
  <si>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</si>
  <si>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</si>
  <si>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</si>
  <si>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</si>
  <si>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</si>
  <si>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</si>
  <si>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</si>
  <si>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</si>
  <si>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</si>
  <si>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</si>
  <si>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</si>
  <si>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</si>
  <si>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</si>
  <si>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</si>
  <si>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</si>
  <si>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</si>
  <si>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</si>
  <si>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</si>
  <si>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</si>
  <si>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</si>
  <si>
    <t>работа по договору</t>
  </si>
  <si>
    <t>Горгаз (техобслуживание и ремонт)</t>
  </si>
  <si>
    <t>стеклофлекс</t>
  </si>
  <si>
    <t>газ-пропан</t>
  </si>
  <si>
    <t>мастика</t>
  </si>
  <si>
    <t>вышка</t>
  </si>
  <si>
    <t>22рул.</t>
  </si>
  <si>
    <t>100кг</t>
  </si>
  <si>
    <t>10шт</t>
  </si>
  <si>
    <t>1час</t>
  </si>
  <si>
    <t>смена ламп (7шт) п-д4,2,5</t>
  </si>
  <si>
    <t>лампа</t>
  </si>
  <si>
    <t>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</si>
</sst>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10</v>
      </c>
      <c r="K2" s="5" t="s">
        <v>132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2.61</v>
      </c>
      <c r="M6" s="46">
        <f>L6*160.174*1.302</f>
        <v>544.30649028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1.86</v>
      </c>
      <c r="M16" s="46">
        <f t="shared" si="0"/>
        <v>387.8965792800001</v>
      </c>
    </row>
    <row r="17" spans="5:13" ht="12.75">
      <c r="E17" t="s">
        <v>97</v>
      </c>
      <c r="J17" s="15" t="s">
        <v>54</v>
      </c>
      <c r="K17" s="26" t="s">
        <v>80</v>
      </c>
      <c r="L17" s="21">
        <v>12.5</v>
      </c>
      <c r="M17" s="46">
        <f t="shared" si="0"/>
        <v>2606.8318500000005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23.439999999999998</v>
      </c>
      <c r="M20" s="34">
        <f>SUM(M6:M19)</f>
        <v>4888.331085120001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134</v>
      </c>
      <c r="L24" s="46"/>
      <c r="M24" s="33">
        <v>56668</v>
      </c>
    </row>
    <row r="25" spans="1:13" ht="12.75">
      <c r="A25" t="s">
        <v>104</v>
      </c>
      <c r="J25" s="20">
        <v>2</v>
      </c>
      <c r="K25" s="20" t="s">
        <v>144</v>
      </c>
      <c r="L25" s="46">
        <v>0.49</v>
      </c>
      <c r="M25" s="33">
        <f aca="true" t="shared" si="1" ref="M25:M32">L25*160.174*1.302*1.15</f>
        <v>117.51597979799999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0.49</v>
      </c>
      <c r="M33" s="34">
        <f>SUM(M24:M32)</f>
        <v>56785.515979798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140</v>
      </c>
      <c r="M37" s="25">
        <f>22*1050</f>
        <v>23100</v>
      </c>
    </row>
    <row r="38" spans="2:13" ht="12.75">
      <c r="B38" s="1" t="s">
        <v>5</v>
      </c>
      <c r="C38" s="1"/>
      <c r="J38" s="20">
        <v>2</v>
      </c>
      <c r="K38" s="20" t="s">
        <v>137</v>
      </c>
      <c r="L38" s="25" t="s">
        <v>141</v>
      </c>
      <c r="M38" s="46">
        <f>100*25.47</f>
        <v>2547</v>
      </c>
    </row>
    <row r="39" spans="10:13" ht="12.75">
      <c r="J39" s="20">
        <v>3</v>
      </c>
      <c r="K39" s="20" t="s">
        <v>138</v>
      </c>
      <c r="L39" s="25" t="s">
        <v>142</v>
      </c>
      <c r="M39" s="25">
        <f>10*1450</f>
        <v>14500</v>
      </c>
    </row>
    <row r="40" spans="1:13" ht="12.75">
      <c r="A40" s="2" t="s">
        <v>6</v>
      </c>
      <c r="F40" s="11">
        <v>52951.15</v>
      </c>
      <c r="J40" s="20">
        <v>4</v>
      </c>
      <c r="K40" s="20" t="s">
        <v>139</v>
      </c>
      <c r="L40" s="25" t="s">
        <v>143</v>
      </c>
      <c r="M40" s="25">
        <v>1400</v>
      </c>
    </row>
    <row r="41" spans="1:13" ht="12.75">
      <c r="A41" t="s">
        <v>7</v>
      </c>
      <c r="F41" s="5">
        <v>48636.49</v>
      </c>
      <c r="J41" s="20">
        <v>5</v>
      </c>
      <c r="K41" s="20" t="s">
        <v>145</v>
      </c>
      <c r="L41" s="25" t="s">
        <v>146</v>
      </c>
      <c r="M41" s="25">
        <f>7*11.6</f>
        <v>81.2</v>
      </c>
    </row>
    <row r="42" spans="2:13" ht="12.75">
      <c r="B42" t="s">
        <v>8</v>
      </c>
      <c r="F42" s="9">
        <f>F41/F40</f>
        <v>0.9185162173059508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49536.49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47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6308*1.302</f>
        <v>8213.016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2600*1.302</f>
        <v>3385.2000000000003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11598.216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49">
        <v>304687</v>
      </c>
      <c r="D58">
        <v>224780.8</v>
      </c>
      <c r="E58">
        <v>3431.7</v>
      </c>
      <c r="F58" s="35">
        <f>C58/D58*E58</f>
        <v>4651.617833462644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4888.331085120001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56785.515979798</v>
      </c>
      <c r="J60" s="20"/>
      <c r="K60" s="20"/>
      <c r="L60" s="31" t="s">
        <v>65</v>
      </c>
      <c r="M60" s="28">
        <f>SUM(M37:M59)</f>
        <v>41628.2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41628.2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0.43</v>
      </c>
      <c r="E65" t="s">
        <v>14</v>
      </c>
      <c r="F65" s="11">
        <f>B65*D65</f>
        <v>1475.6309999999999</v>
      </c>
    </row>
    <row r="66" spans="1:6" s="49" customFormat="1" ht="12.75">
      <c r="A66" s="64" t="s">
        <v>135</v>
      </c>
      <c r="B66" s="64"/>
      <c r="C66" s="64"/>
      <c r="D66" s="65"/>
      <c r="E66" s="64"/>
      <c r="F66" s="65">
        <v>18600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128029.29589838065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0.94</v>
      </c>
      <c r="E73" t="s">
        <v>14</v>
      </c>
      <c r="F73" s="11">
        <f>B73*D73</f>
        <v>3225.798</v>
      </c>
    </row>
    <row r="74" spans="1:6" ht="12.75">
      <c r="A74" s="10" t="s">
        <v>29</v>
      </c>
      <c r="F74" s="32">
        <f>F70+F73</f>
        <v>4049.406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1.54</v>
      </c>
      <c r="E77" t="s">
        <v>14</v>
      </c>
      <c r="F77" s="11">
        <f>B77*D77</f>
        <v>5284.818</v>
      </c>
    </row>
    <row r="78" spans="1:6" ht="12.75">
      <c r="A78" s="10" t="s">
        <v>32</v>
      </c>
      <c r="F78" s="32">
        <f>SUM(F77)</f>
        <v>5284.818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148961.73589838063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8639.780682106077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3220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631.85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2951.75+619.08</f>
        <v>3570.83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165024.1965804867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9">
        <v>44470</v>
      </c>
      <c r="C87" s="40">
        <v>-788502</v>
      </c>
      <c r="D87" s="44">
        <f>F44</f>
        <v>49536.49</v>
      </c>
      <c r="E87" s="44">
        <f>F85</f>
        <v>165024.1965804867</v>
      </c>
      <c r="F87" s="45">
        <f>C87+D87-E87</f>
        <v>-903989.7065804867</v>
      </c>
    </row>
    <row r="89" spans="1:6" ht="13.5" thickBot="1">
      <c r="A89" t="s">
        <v>109</v>
      </c>
      <c r="C89" s="53">
        <v>44105</v>
      </c>
      <c r="D89" s="8" t="s">
        <v>110</v>
      </c>
      <c r="E89" s="53">
        <v>44135</v>
      </c>
      <c r="F89" t="s">
        <v>111</v>
      </c>
    </row>
    <row r="90" spans="1:7" ht="13.5" thickBot="1">
      <c r="A90" t="s">
        <v>112</v>
      </c>
      <c r="F90" s="54">
        <f>E87</f>
        <v>165024.1965804867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2017-08-21T12:47:09Z</cp:lastPrinted>
  <dcterms:created xsi:type="dcterms:W3CDTF">2008-08-18T07:30:19Z</dcterms:created>
  <dcterms:modified xsi:type="dcterms:W3CDTF">2021-02-19T11:03:37Z</dcterms:modified>
  <cp:category/>
  <cp:version/>
  <cp:contentType/>
  <cp:contentStatus/>
</cp:coreProperties>
</file>