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<sst xmlns="http://schemas.openxmlformats.org/spreadsheetml/2006/main" count="161" uniqueCount="138">
  <si>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</si>
  <si>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</si>
  <si>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</si>
  <si>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</si>
  <si>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</si>
  <si>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</si>
  <si>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</si>
  <si>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</si>
  <si>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</si>
  <si>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</si>
  <si>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</si>
  <si>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</si>
  <si>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</si>
  <si>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</si>
  <si>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</si>
  <si>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</si>
  <si>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</si>
  <si>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</si>
  <si>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</si>
  <si>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</si>
  <si>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</si>
  <si>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</si>
  <si>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</si>
  <si>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</si>
  <si>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</si>
  <si>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</si>
  <si>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</si>
  <si>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</si>
  <si>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</si>
  <si>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</si>
  <si>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</si>
  <si>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</si>
  <si>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</si>
  <si>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</si>
  <si>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</si>
  <si>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</si>
  <si>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</si>
  <si>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</si>
  <si>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</si>
  <si>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</si>
  <si>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</si>
  <si>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</si>
  <si>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</si>
  <si>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</si>
  <si>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</si>
  <si>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</si>
  <si>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</si>
  <si>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</si>
  <si>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</si>
  <si>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</si>
  <si>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</si>
  <si>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</si>
  <si>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</si>
  <si>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</si>
  <si>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</si>
  <si>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</si>
  <si>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</si>
  <si>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</si>
  <si>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</si>
  <si>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</si>
  <si>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</si>
  <si>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</si>
  <si>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</si>
  <si>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</si>
  <si>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</si>
  <si>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</si>
  <si>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</si>
  <si>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</si>
  <si>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</si>
  <si>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</si>
  <si>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</si>
  <si>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</si>
  <si>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</si>
  <si>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</si>
  <si>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</si>
  <si>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</si>
  <si>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</si>
  <si>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</si>
  <si>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</si>
  <si>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</si>
  <si>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</si>
  <si>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</si>
  <si>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</si>
  <si>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</si>
  <si>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</si>
  <si>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</si>
  <si>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</si>
  <si>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</si>
  <si>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</si>
  <si>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</si>
  <si>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</si>
  <si>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</si>
  <si>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</si>
  <si>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</si>
  <si>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</si>
  <si>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</si>
  <si>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</si>
  <si>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</si>
  <si>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</si>
  <si>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</si>
  <si>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</si>
  <si>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</si>
  <si>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</si>
  <si>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</si>
  <si>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</si>
  <si>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</si>
  <si>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</si>
  <si>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</si>
  <si>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</si>
  <si>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</si>
  <si>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</si>
  <si>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</si>
  <si>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</si>
  <si>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</si>
  <si>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</si>
  <si>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</si>
  <si>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</si>
  <si>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</si>
  <si>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</si>
  <si>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</si>
  <si>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</si>
  <si>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</si>
  <si>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</si>
  <si>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</si>
  <si>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</si>
  <si>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</si>
  <si>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</si>
  <si>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</si>
  <si>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</si>
  <si>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</si>
  <si>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</si>
  <si>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Горгаз (техобслуживание и ремонт)</t>
  </si>
  <si>
    <t>ноября</t>
  </si>
  <si>
    <t>за   ноябрь  2020 г.</t>
  </si>
  <si>
    <t>ост.на 01.12</t>
  </si>
  <si>
    <t>смена ламп (23шт) п-д 1,2,3</t>
  </si>
  <si>
    <t>лампа</t>
  </si>
  <si>
    <t>23шт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</si>
</sst>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90" zoomScaleNormal="90" zoomScalePageLayoutView="0" workbookViewId="0" topLeftCell="A13">
      <selection activeCell="M44" sqref="M44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84</v>
      </c>
      <c r="D2" s="8">
        <v>11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81</v>
      </c>
      <c r="L6" s="25">
        <v>0</v>
      </c>
      <c r="M6" s="44">
        <f>L6*160.174*1.302</f>
        <v>0</v>
      </c>
    </row>
    <row r="7" spans="2:13" ht="12.75">
      <c r="B7" t="s">
        <v>88</v>
      </c>
      <c r="C7" s="1" t="s">
        <v>89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4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3.48</v>
      </c>
      <c r="M13" s="44">
        <f t="shared" si="0"/>
        <v>725.74198704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4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4">
        <f t="shared" si="0"/>
        <v>469.229733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4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6.23</v>
      </c>
      <c r="M20" s="33">
        <f>SUM(M6:M19)</f>
        <v>1299.2449940400002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2" t="s">
        <v>135</v>
      </c>
      <c r="L24" s="55">
        <f>0.23*7.1</f>
        <v>1.633</v>
      </c>
      <c r="M24" s="49">
        <f>L24*160.174*1.302*1.15</f>
        <v>391.6399898166</v>
      </c>
    </row>
    <row r="25" spans="1:13" ht="12.75">
      <c r="A25" t="s">
        <v>105</v>
      </c>
      <c r="J25" s="20">
        <v>2</v>
      </c>
      <c r="K25" s="52"/>
      <c r="L25" s="44"/>
      <c r="M25" s="49">
        <f aca="true" t="shared" si="1" ref="M25:M38">L25*160.174*1.302*1.15</f>
        <v>0</v>
      </c>
    </row>
    <row r="26" spans="1:13" ht="12.75">
      <c r="A26" t="s">
        <v>106</v>
      </c>
      <c r="J26" s="20">
        <v>3</v>
      </c>
      <c r="K26" s="52"/>
      <c r="L26" s="56"/>
      <c r="M26" s="49">
        <f t="shared" si="1"/>
        <v>0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52"/>
      <c r="L27" s="50"/>
      <c r="M27" s="49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9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49">
        <f t="shared" si="1"/>
        <v>0</v>
      </c>
    </row>
    <row r="30" spans="10:13" ht="12.75">
      <c r="J30" s="20">
        <v>7</v>
      </c>
      <c r="K30" s="20"/>
      <c r="L30" s="44"/>
      <c r="M30" s="49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9">
        <f t="shared" si="1"/>
        <v>0</v>
      </c>
    </row>
    <row r="32" spans="10:13" ht="12.75">
      <c r="J32" s="20">
        <v>9</v>
      </c>
      <c r="K32" s="20"/>
      <c r="L32" s="25"/>
      <c r="M32" s="49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49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49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9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>
        <v>13</v>
      </c>
      <c r="K36" s="20"/>
      <c r="L36" s="25"/>
      <c r="M36" s="49">
        <f t="shared" si="1"/>
        <v>0</v>
      </c>
    </row>
    <row r="37" spans="10:13" ht="12.75">
      <c r="J37" s="20">
        <v>14</v>
      </c>
      <c r="K37" s="20"/>
      <c r="L37" s="25"/>
      <c r="M37" s="49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9">
        <f t="shared" si="1"/>
        <v>0</v>
      </c>
    </row>
    <row r="39" spans="10:13" ht="12.75">
      <c r="J39" s="20"/>
      <c r="K39" s="30" t="s">
        <v>58</v>
      </c>
      <c r="L39" s="28">
        <f>SUM(L24:L38)</f>
        <v>1.633</v>
      </c>
      <c r="M39" s="33">
        <f>SUM(M24:M38)</f>
        <v>391.6399898166</v>
      </c>
    </row>
    <row r="40" spans="1:11" ht="12.75">
      <c r="A40" s="2" t="s">
        <v>6</v>
      </c>
      <c r="F40" s="11">
        <v>45597.26</v>
      </c>
      <c r="K40" s="1" t="s">
        <v>62</v>
      </c>
    </row>
    <row r="41" spans="1:13" ht="12.75">
      <c r="A41" t="s">
        <v>7</v>
      </c>
      <c r="F41" s="5">
        <v>53804.07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1.1799847183800078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125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51">
        <f>23*11.6</f>
        <v>266.8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54704.07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44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44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6307.52*1.302</f>
        <v>8212.39104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1664*1.302</f>
        <v>2166.5280000000002</v>
      </c>
      <c r="J50" s="20">
        <v>8</v>
      </c>
      <c r="K50" s="20"/>
      <c r="L50" s="25"/>
      <c r="M50" s="25"/>
    </row>
    <row r="51" spans="1:13" ht="12.75">
      <c r="A51" s="61" t="s">
        <v>82</v>
      </c>
      <c r="B51" s="57"/>
      <c r="C51" s="57"/>
      <c r="D51" s="57"/>
      <c r="E51" s="62">
        <v>0</v>
      </c>
      <c r="F51" s="58">
        <f>E51*E33</f>
        <v>0</v>
      </c>
      <c r="J51" s="20">
        <v>9</v>
      </c>
      <c r="K51" s="20"/>
      <c r="L51" s="25"/>
      <c r="M51" s="25"/>
    </row>
    <row r="52" spans="1:13" ht="12.75">
      <c r="A52" s="4" t="s">
        <v>34</v>
      </c>
      <c r="F52" s="32">
        <f>F49+F50+F51</f>
        <v>10378.91904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77</v>
      </c>
      <c r="B55">
        <v>869.5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/>
      <c r="K57" s="20"/>
      <c r="L57" s="31" t="s">
        <v>65</v>
      </c>
      <c r="M57" s="28">
        <f>SUM(M43:M56)</f>
        <v>266.8</v>
      </c>
    </row>
    <row r="58" spans="1:6" ht="12.75">
      <c r="A58" t="s">
        <v>19</v>
      </c>
      <c r="C58" s="45">
        <v>294051</v>
      </c>
      <c r="D58">
        <v>224780.8</v>
      </c>
      <c r="E58">
        <v>3122.1</v>
      </c>
      <c r="F58" s="34">
        <f>C58/D58*E58</f>
        <v>4084.23062423481</v>
      </c>
    </row>
    <row r="59" spans="1:6" ht="12.75">
      <c r="A59" t="s">
        <v>20</v>
      </c>
      <c r="F59" s="34">
        <f>M20</f>
        <v>1299.2449940400002</v>
      </c>
    </row>
    <row r="60" spans="1:6" ht="12.75">
      <c r="A60" t="s">
        <v>21</v>
      </c>
      <c r="F60" s="11">
        <f>M39</f>
        <v>391.6399898166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5">
        <f>M57</f>
        <v>266.8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7"/>
      <c r="B65" s="57">
        <v>3122.1</v>
      </c>
      <c r="C65" s="57" t="s">
        <v>13</v>
      </c>
      <c r="D65" s="58">
        <v>0.28</v>
      </c>
      <c r="E65" s="57" t="s">
        <v>14</v>
      </c>
      <c r="F65" s="58">
        <f>B65*D65</f>
        <v>874.1880000000001</v>
      </c>
    </row>
    <row r="66" spans="1:14" s="45" customFormat="1" ht="12.75">
      <c r="A66" s="57" t="s">
        <v>131</v>
      </c>
      <c r="B66" s="59"/>
      <c r="C66" s="59"/>
      <c r="D66" s="60"/>
      <c r="E66" s="59"/>
      <c r="F66" s="60">
        <v>0</v>
      </c>
      <c r="J66"/>
      <c r="K66"/>
      <c r="L66"/>
      <c r="M66"/>
      <c r="N66"/>
    </row>
    <row r="67" spans="1:6" ht="12.75">
      <c r="A67" s="59" t="s">
        <v>83</v>
      </c>
      <c r="B67" s="59"/>
      <c r="C67" s="59"/>
      <c r="D67" s="60">
        <v>0</v>
      </c>
      <c r="E67" s="59"/>
      <c r="F67" s="60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6916.10360809141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0.24</v>
      </c>
      <c r="E70" t="s">
        <v>14</v>
      </c>
      <c r="F70" s="11">
        <f>B70*D70</f>
        <v>749.304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1.21</v>
      </c>
      <c r="E73" t="s">
        <v>14</v>
      </c>
      <c r="F73" s="11">
        <f>B73*D73</f>
        <v>3777.741</v>
      </c>
    </row>
    <row r="74" spans="1:6" ht="12.75">
      <c r="A74" s="4" t="s">
        <v>29</v>
      </c>
      <c r="F74" s="32">
        <f>F70+F73</f>
        <v>4527.045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2.52</v>
      </c>
      <c r="E77" t="s">
        <v>14</v>
      </c>
      <c r="F77" s="11">
        <f>B77*D77</f>
        <v>7867.692</v>
      </c>
    </row>
    <row r="78" spans="1:6" ht="12.75">
      <c r="A78" s="4" t="s">
        <v>32</v>
      </c>
      <c r="F78" s="32">
        <f>SUM(F77)</f>
        <v>7867.692</v>
      </c>
    </row>
    <row r="79" spans="1:6" ht="12.75">
      <c r="A79" s="63" t="s">
        <v>76</v>
      </c>
      <c r="B79" s="57"/>
      <c r="C79" s="57"/>
      <c r="D79" s="62">
        <v>0</v>
      </c>
      <c r="E79" s="57"/>
      <c r="F79" s="64">
        <f>D79*E33</f>
        <v>0</v>
      </c>
    </row>
    <row r="80" spans="1:6" ht="12.75">
      <c r="A80" s="1" t="s">
        <v>33</v>
      </c>
      <c r="B80" s="1"/>
      <c r="F80" s="32">
        <f>F52+F56+F68+F74+F78+F79</f>
        <v>29689.75964809141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1722.0060595893017</v>
      </c>
      <c r="I81" s="7"/>
    </row>
    <row r="82" spans="1:9" ht="12.75">
      <c r="A82" s="1"/>
      <c r="B82" s="35" t="s">
        <v>127</v>
      </c>
      <c r="C82" s="35"/>
      <c r="D82" s="1"/>
      <c r="E82" s="53"/>
      <c r="F82" s="54">
        <v>1821.6</v>
      </c>
      <c r="I82" s="7"/>
    </row>
    <row r="83" spans="1:9" ht="12.75">
      <c r="A83" s="1"/>
      <c r="B83" s="35" t="s">
        <v>128</v>
      </c>
      <c r="C83" s="35"/>
      <c r="D83" s="1"/>
      <c r="E83" s="53"/>
      <c r="F83" s="54">
        <v>357.67</v>
      </c>
      <c r="I83" s="7"/>
    </row>
    <row r="84" spans="1:9" ht="12.75">
      <c r="A84" s="1"/>
      <c r="B84" s="35" t="s">
        <v>129</v>
      </c>
      <c r="C84" s="35"/>
      <c r="D84" s="1"/>
      <c r="E84" s="53"/>
      <c r="F84" s="54">
        <f>1657.52+350.44</f>
        <v>2007.96</v>
      </c>
      <c r="I84" s="7"/>
    </row>
    <row r="85" spans="1:6" ht="15">
      <c r="A85" s="12" t="s">
        <v>35</v>
      </c>
      <c r="B85" s="12"/>
      <c r="C85" s="12"/>
      <c r="D85" s="12"/>
      <c r="E85" s="12"/>
      <c r="F85" s="41">
        <f>F80+F81+F82+F83+F84</f>
        <v>35598.99570768071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134</v>
      </c>
    </row>
    <row r="87" spans="1:6" ht="12.75">
      <c r="A87" s="13"/>
      <c r="B87" s="38">
        <v>44501</v>
      </c>
      <c r="C87" s="39">
        <v>-21141</v>
      </c>
      <c r="D87" s="42">
        <f>F44</f>
        <v>54704.07</v>
      </c>
      <c r="E87" s="42">
        <f>F85</f>
        <v>35598.99570768071</v>
      </c>
      <c r="F87" s="43">
        <f>C87+D87-E87</f>
        <v>-2035.9257076807116</v>
      </c>
    </row>
    <row r="89" spans="1:6" ht="12.75">
      <c r="A89" t="s">
        <v>110</v>
      </c>
      <c r="C89" s="47">
        <v>44136</v>
      </c>
      <c r="D89" s="8" t="s">
        <v>111</v>
      </c>
      <c r="E89" s="47">
        <v>44165</v>
      </c>
      <c r="F89" t="s">
        <v>112</v>
      </c>
    </row>
    <row r="90" spans="1:7" ht="12.75">
      <c r="A90" t="s">
        <v>113</v>
      </c>
      <c r="F90" s="48">
        <f>E87</f>
        <v>35598.99570768071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2019-11-28T07:58:08Z</cp:lastPrinted>
  <dcterms:created xsi:type="dcterms:W3CDTF">2008-08-18T07:30:19Z</dcterms:created>
  <dcterms:modified xsi:type="dcterms:W3CDTF">2021-03-12T05:56:03Z</dcterms:modified>
  <cp:category/>
  <cp:version/>
  <cp:contentType/>
  <cp:contentStatus/>
</cp:coreProperties>
</file>