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<sst xmlns="http://schemas.openxmlformats.org/spreadsheetml/2006/main" count="185" uniqueCount="161">
  <si>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</si>
  <si>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</si>
  <si>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</si>
  <si>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</si>
  <si>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</si>
  <si>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</si>
  <si>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</si>
  <si>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</si>
  <si>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</si>
  <si>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</si>
  <si>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</si>
  <si>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</si>
  <si>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</si>
  <si>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</si>
  <si>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</si>
  <si>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</si>
  <si>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</si>
  <si>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</si>
  <si>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</si>
  <si>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</si>
  <si>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</si>
  <si>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</si>
  <si>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</si>
  <si>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</si>
  <si>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</si>
  <si>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</si>
  <si>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</si>
  <si>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</si>
  <si>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</si>
  <si>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</si>
  <si>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</si>
  <si>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</si>
  <si>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</si>
  <si>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</si>
  <si>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</si>
  <si>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</si>
  <si>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</si>
  <si>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</si>
  <si>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</si>
  <si>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</si>
  <si>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</si>
  <si>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</si>
  <si>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</si>
  <si>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</si>
  <si>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</si>
  <si>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</si>
  <si>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</si>
  <si>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</si>
  <si>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</si>
  <si>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</si>
  <si>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</si>
  <si>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</si>
  <si>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</si>
  <si>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</si>
  <si>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</si>
  <si>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</si>
  <si>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</si>
  <si>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</si>
  <si>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</si>
  <si>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</si>
  <si>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</si>
  <si>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</si>
  <si>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</si>
  <si>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</si>
  <si>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</si>
  <si>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</si>
  <si>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</si>
  <si>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</si>
  <si>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</si>
  <si>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</si>
  <si>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</si>
  <si>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</si>
  <si>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</si>
  <si>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</si>
  <si>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</si>
  <si>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</si>
  <si>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</si>
  <si>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</si>
  <si>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</si>
  <si>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</si>
  <si>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</si>
  <si>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</si>
  <si>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</si>
  <si>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</si>
  <si>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</si>
  <si>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</si>
  <si>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</si>
  <si>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</si>
  <si>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</si>
  <si>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</si>
  <si>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</si>
  <si>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</si>
  <si>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</si>
  <si>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</si>
  <si>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</si>
  <si>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</si>
  <si>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</si>
  <si>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</si>
  <si>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</si>
  <si>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</si>
  <si>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</si>
  <si>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</si>
  <si>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</si>
  <si>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</si>
  <si>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</si>
  <si>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</si>
  <si>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</si>
  <si>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</si>
  <si>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</si>
  <si>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</si>
  <si>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</si>
  <si>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</si>
  <si>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</si>
  <si>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</si>
  <si>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</si>
  <si>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</si>
  <si>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</si>
  <si>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</si>
  <si>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</si>
  <si>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</si>
  <si>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</si>
  <si>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</si>
  <si>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</si>
  <si>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</si>
  <si>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</si>
  <si>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</si>
  <si>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</si>
  <si>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</si>
  <si>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</si>
  <si>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</si>
  <si>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</si>
  <si>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</si>
  <si>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</si>
  <si>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</si>
  <si>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</si>
  <si>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2020г.</t>
  </si>
  <si>
    <t>Горгаз (техобслуживание и ремонт)</t>
  </si>
  <si>
    <t>сентября</t>
  </si>
  <si>
    <t>за   сентябрь  2020 г.</t>
  </si>
  <si>
    <t>ост.на 01.10</t>
  </si>
  <si>
    <t>31.09.2020</t>
  </si>
  <si>
    <t>смена труб д 89 (4мп) т.п.</t>
  </si>
  <si>
    <t>труба д 89</t>
  </si>
  <si>
    <t>4мп</t>
  </si>
  <si>
    <t>отвод 89</t>
  </si>
  <si>
    <t>1шт</t>
  </si>
  <si>
    <t>электроды</t>
  </si>
  <si>
    <t>2,5кг</t>
  </si>
  <si>
    <t>окраска скамеек и игрового оборудования</t>
  </si>
  <si>
    <t>краска (синяя, красная, зеленая, желтая)</t>
  </si>
  <si>
    <t>4кг</t>
  </si>
  <si>
    <t xml:space="preserve">смена ламп (2шт) </t>
  </si>
  <si>
    <t xml:space="preserve">смена ламп дн.св.(3шт) </t>
  </si>
  <si>
    <t>смена светильника (1шт)</t>
  </si>
  <si>
    <t>лампа</t>
  </si>
  <si>
    <t>2шт</t>
  </si>
  <si>
    <t>лампа дн.света</t>
  </si>
  <si>
    <t>3шт</t>
  </si>
  <si>
    <t>свелитьник</t>
  </si>
  <si>
    <t>паралл.ответвление</t>
  </si>
  <si>
    <t>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</si>
</sst>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19">
      <selection activeCell="C61" sqref="C6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9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1.5</v>
      </c>
      <c r="M6" s="46">
        <f>L6*160.174*1.302</f>
        <v>312.81982200000004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4.95</v>
      </c>
      <c r="M20" s="33">
        <f>SUM(M6:M19)</f>
        <v>1032.3054126000002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141</v>
      </c>
      <c r="L24" s="46">
        <f>0.04*174.8</f>
        <v>6.992000000000001</v>
      </c>
      <c r="M24" s="32">
        <f>L24*160.174*1.302*1.15</f>
        <v>1676.8810831584003</v>
      </c>
    </row>
    <row r="25" spans="1:13" ht="12.75">
      <c r="A25" t="s">
        <v>108</v>
      </c>
      <c r="J25" s="20">
        <v>2</v>
      </c>
      <c r="K25" s="20" t="s">
        <v>148</v>
      </c>
      <c r="L25" s="46">
        <v>8.04</v>
      </c>
      <c r="M25" s="32">
        <f aca="true" t="shared" si="1" ref="M25:M35">L25*160.174*1.302*1.15</f>
        <v>1928.2213828079998</v>
      </c>
    </row>
    <row r="26" spans="1:13" ht="12.75">
      <c r="A26" t="s">
        <v>109</v>
      </c>
      <c r="J26" s="20">
        <v>3</v>
      </c>
      <c r="K26" s="20" t="s">
        <v>151</v>
      </c>
      <c r="L26" s="46">
        <v>0.14</v>
      </c>
      <c r="M26" s="32">
        <f t="shared" si="1"/>
        <v>33.575994228000006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 t="s">
        <v>152</v>
      </c>
      <c r="L27" s="25">
        <f>0.03*11</f>
        <v>0.32999999999999996</v>
      </c>
      <c r="M27" s="32">
        <f t="shared" si="1"/>
        <v>79.143414966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153</v>
      </c>
      <c r="L28" s="46">
        <f>1*89</f>
        <v>89</v>
      </c>
      <c r="M28" s="32">
        <f t="shared" si="1"/>
        <v>21344.7391878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104.502</v>
      </c>
      <c r="M36" s="33">
        <f>SUM(M24:M35)</f>
        <v>25062.5610629604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63489.91</v>
      </c>
      <c r="J40" s="20">
        <v>1</v>
      </c>
      <c r="K40" s="20" t="s">
        <v>142</v>
      </c>
      <c r="L40" s="25" t="s">
        <v>143</v>
      </c>
      <c r="M40" s="25">
        <f>37.6*42.8</f>
        <v>1609.28</v>
      </c>
    </row>
    <row r="41" spans="1:13" ht="12.75">
      <c r="A41" t="s">
        <v>7</v>
      </c>
      <c r="F41" s="5">
        <v>81740.19</v>
      </c>
      <c r="J41" s="20">
        <v>2</v>
      </c>
      <c r="K41" s="20" t="s">
        <v>144</v>
      </c>
      <c r="L41" s="46" t="s">
        <v>145</v>
      </c>
      <c r="M41" s="25">
        <v>244</v>
      </c>
    </row>
    <row r="42" spans="2:13" ht="12.75">
      <c r="B42" t="s">
        <v>8</v>
      </c>
      <c r="F42" s="9">
        <f>F41/F40</f>
        <v>1.2874516596416659</v>
      </c>
      <c r="J42" s="20">
        <v>3</v>
      </c>
      <c r="K42" s="20" t="s">
        <v>146</v>
      </c>
      <c r="L42" s="25" t="s">
        <v>147</v>
      </c>
      <c r="M42" s="25">
        <f>2.5*183.6</f>
        <v>459</v>
      </c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 t="s">
        <v>149</v>
      </c>
      <c r="L43" s="57" t="s">
        <v>150</v>
      </c>
      <c r="M43" s="25">
        <f>4*214.44</f>
        <v>857.76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82845.19</v>
      </c>
      <c r="J44" s="20">
        <v>5</v>
      </c>
      <c r="K44" s="20" t="s">
        <v>154</v>
      </c>
      <c r="L44" s="25" t="s">
        <v>155</v>
      </c>
      <c r="M44" s="25">
        <f>2*11.7</f>
        <v>23.4</v>
      </c>
    </row>
    <row r="45" spans="2:13" ht="12.75">
      <c r="B45" s="1" t="s">
        <v>10</v>
      </c>
      <c r="C45" s="1"/>
      <c r="J45" s="20">
        <v>6</v>
      </c>
      <c r="K45" s="20" t="s">
        <v>156</v>
      </c>
      <c r="L45" s="25" t="s">
        <v>157</v>
      </c>
      <c r="M45" s="25">
        <f>3*53.6</f>
        <v>160.8</v>
      </c>
    </row>
    <row r="46" spans="10:13" ht="12.75">
      <c r="J46" s="20">
        <v>7</v>
      </c>
      <c r="K46" s="20" t="s">
        <v>158</v>
      </c>
      <c r="L46" s="25" t="s">
        <v>145</v>
      </c>
      <c r="M46" s="25">
        <v>204.6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159</v>
      </c>
      <c r="L47" s="25" t="s">
        <v>160</v>
      </c>
      <c r="M47" s="25">
        <f>4*3.01</f>
        <v>12.04</v>
      </c>
    </row>
    <row r="48" spans="1:13" ht="12.75">
      <c r="A48" t="s">
        <v>12</v>
      </c>
      <c r="F48" s="11">
        <f>3569*1.302</f>
        <v>4646.838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4580.5*1.302</f>
        <v>5963.811000000001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10610.649000000001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0.5</v>
      </c>
      <c r="E54" t="s">
        <v>14</v>
      </c>
      <c r="F54" s="5">
        <f>B54*D54</f>
        <v>255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255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1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3570.88</v>
      </c>
    </row>
    <row r="61" spans="1:13" ht="12.75">
      <c r="A61" t="s">
        <v>19</v>
      </c>
      <c r="C61" s="48">
        <v>295302</v>
      </c>
      <c r="D61">
        <v>224780.6</v>
      </c>
      <c r="E61">
        <v>3158.1</v>
      </c>
      <c r="F61" s="34">
        <f>C61/D61*E61</f>
        <v>4148.904514891409</v>
      </c>
      <c r="J61" s="43"/>
      <c r="K61" s="43"/>
      <c r="L61" s="44"/>
      <c r="M61" s="45"/>
    </row>
    <row r="62" spans="1:6" ht="12.75">
      <c r="A62" t="s">
        <v>20</v>
      </c>
      <c r="F62" s="34">
        <f>M20</f>
        <v>1032.3054126000002</v>
      </c>
    </row>
    <row r="63" spans="1:6" ht="12.75">
      <c r="A63" t="s">
        <v>21</v>
      </c>
      <c r="F63" s="11">
        <f>M36</f>
        <v>25062.5610629604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M60</f>
        <v>3570.88</v>
      </c>
    </row>
    <row r="66" spans="1:6" ht="12.75">
      <c r="A66" t="s">
        <v>23</v>
      </c>
      <c r="F66" s="5"/>
    </row>
    <row r="67" spans="1:6" ht="12.75">
      <c r="A67" s="48" t="s">
        <v>136</v>
      </c>
      <c r="B67" s="48"/>
      <c r="C67" s="48"/>
      <c r="D67" s="48"/>
      <c r="E67" s="48"/>
      <c r="F67" s="59">
        <v>0</v>
      </c>
    </row>
    <row r="68" spans="1:6" ht="12.75">
      <c r="A68" s="48" t="s">
        <v>24</v>
      </c>
      <c r="B68" s="48"/>
      <c r="C68" s="48"/>
      <c r="D68" s="48"/>
      <c r="E68" s="48"/>
      <c r="F68" s="59"/>
    </row>
    <row r="69" spans="2:6" ht="12.75">
      <c r="B69">
        <v>3158.1</v>
      </c>
      <c r="C69" t="s">
        <v>13</v>
      </c>
      <c r="D69" s="11">
        <v>0.43</v>
      </c>
      <c r="E69" t="s">
        <v>14</v>
      </c>
      <c r="F69" s="11">
        <f>B69*D69</f>
        <v>1357.983</v>
      </c>
    </row>
    <row r="70" spans="1:6" ht="12.75">
      <c r="A70" s="48" t="s">
        <v>86</v>
      </c>
      <c r="B70" s="48"/>
      <c r="C70" s="48"/>
      <c r="D70" s="60"/>
      <c r="E70" s="48"/>
      <c r="F70" s="60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35172.63399045181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0.24</v>
      </c>
      <c r="E73" t="s">
        <v>14</v>
      </c>
      <c r="F73" s="11">
        <f>B73*D73</f>
        <v>757.944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1.06</v>
      </c>
      <c r="E76" t="s">
        <v>14</v>
      </c>
      <c r="F76" s="11">
        <f>B76*D76</f>
        <v>3347.5860000000002</v>
      </c>
    </row>
    <row r="77" spans="1:6" ht="12.75">
      <c r="A77" s="4" t="s">
        <v>29</v>
      </c>
      <c r="F77" s="31">
        <f>F73+F76</f>
        <v>4105.530000000001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2.58</v>
      </c>
      <c r="E80" t="s">
        <v>14</v>
      </c>
      <c r="F80" s="11">
        <f>B80*D80</f>
        <v>8147.898</v>
      </c>
    </row>
    <row r="81" spans="1:6" ht="12.75">
      <c r="A81" s="4" t="s">
        <v>32</v>
      </c>
      <c r="F81" s="31">
        <f>SUM(F80)</f>
        <v>8147.898</v>
      </c>
    </row>
    <row r="82" spans="1:9" ht="12.75">
      <c r="A82" s="62" t="s">
        <v>80</v>
      </c>
      <c r="B82" s="48"/>
      <c r="C82" s="48"/>
      <c r="D82" s="59">
        <v>0</v>
      </c>
      <c r="E82" s="48"/>
      <c r="F82" s="63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64596.710990451815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3746.609237446205</v>
      </c>
    </row>
    <row r="85" spans="1:6" ht="12.75">
      <c r="A85" s="1"/>
      <c r="B85" s="35" t="s">
        <v>130</v>
      </c>
      <c r="C85" s="35"/>
      <c r="D85" s="1"/>
      <c r="E85" s="53"/>
      <c r="F85" s="54">
        <v>8712.4</v>
      </c>
    </row>
    <row r="86" spans="1:6" ht="12.75">
      <c r="A86" s="1"/>
      <c r="B86" s="35" t="s">
        <v>131</v>
      </c>
      <c r="C86" s="35"/>
      <c r="D86" s="1"/>
      <c r="E86" s="53"/>
      <c r="F86" s="54">
        <v>463.01</v>
      </c>
    </row>
    <row r="87" spans="1:6" ht="12.75">
      <c r="A87" s="1"/>
      <c r="B87" s="35" t="s">
        <v>132</v>
      </c>
      <c r="C87" s="35"/>
      <c r="D87" s="1"/>
      <c r="E87" s="53"/>
      <c r="F87" s="54">
        <f>2432.91+463.01</f>
        <v>2895.92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80414.650227898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44075</v>
      </c>
      <c r="C90" s="39">
        <v>-42538</v>
      </c>
      <c r="D90" s="41">
        <f>F44</f>
        <v>82845.19</v>
      </c>
      <c r="E90" s="41">
        <f>F88</f>
        <v>80414.650227898</v>
      </c>
      <c r="F90" s="42">
        <f>C90+D90-E90</f>
        <v>-40107.460227898</v>
      </c>
    </row>
    <row r="92" spans="1:6" ht="13.5" thickBot="1">
      <c r="A92" t="s">
        <v>114</v>
      </c>
      <c r="C92" s="50">
        <v>44075</v>
      </c>
      <c r="D92" s="8" t="s">
        <v>115</v>
      </c>
      <c r="E92" s="50" t="s">
        <v>140</v>
      </c>
      <c r="F92" t="s">
        <v>116</v>
      </c>
    </row>
    <row r="93" spans="1:8" ht="13.5" thickBot="1">
      <c r="A93" t="s">
        <v>117</v>
      </c>
      <c r="F93" s="51">
        <f>E90</f>
        <v>80414.650227898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2017-08-21T12:50:07Z</cp:lastPrinted>
  <dcterms:created xsi:type="dcterms:W3CDTF">2008-08-18T07:30:19Z</dcterms:created>
  <dcterms:modified xsi:type="dcterms:W3CDTF">2021-01-22T11:14:18Z</dcterms:modified>
  <cp:category/>
  <cp:version/>
  <cp:contentType/>
  <cp:contentStatus/>
</cp:coreProperties>
</file>