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<sst xmlns="http://schemas.openxmlformats.org/spreadsheetml/2006/main" count="182" uniqueCount="154">
  <si>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</si>
  <si>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</si>
  <si>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</si>
  <si>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</si>
  <si>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</si>
  <si>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</si>
  <si>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</si>
  <si>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</si>
  <si>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</si>
  <si>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</si>
  <si>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</si>
  <si>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</si>
  <si>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</si>
  <si>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</si>
  <si>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</si>
  <si>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</si>
  <si>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</si>
  <si>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</si>
  <si>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</si>
  <si>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</si>
  <si>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</si>
  <si>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</si>
  <si>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</si>
  <si>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</si>
  <si>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</si>
  <si>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</si>
  <si>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</si>
  <si>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</si>
  <si>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</si>
  <si>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</si>
  <si>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</si>
  <si>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</si>
  <si>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</si>
  <si>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</si>
  <si>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</si>
  <si>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</si>
  <si>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</si>
  <si>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</si>
  <si>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</si>
  <si>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</si>
  <si>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</si>
  <si>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</si>
  <si>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</si>
  <si>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</si>
  <si>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</si>
  <si>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</si>
  <si>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</si>
  <si>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</si>
  <si>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</si>
  <si>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</si>
  <si>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</si>
  <si>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</si>
  <si>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</si>
  <si>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</si>
  <si>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</si>
  <si>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</si>
  <si>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</si>
  <si>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</si>
  <si>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</si>
  <si>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</si>
  <si>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</si>
  <si>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</si>
  <si>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</si>
  <si>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</si>
  <si>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</si>
  <si>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</si>
  <si>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</si>
  <si>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</si>
  <si>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</si>
  <si>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</si>
  <si>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</si>
  <si>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</si>
  <si>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</si>
  <si>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</si>
  <si>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</si>
  <si>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</si>
  <si>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</si>
  <si>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</si>
  <si>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</si>
  <si>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</si>
  <si>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</si>
  <si>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</si>
  <si>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</si>
  <si>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</si>
  <si>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</si>
  <si>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</si>
  <si>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</si>
  <si>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</si>
  <si>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</si>
  <si>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</si>
  <si>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</si>
  <si>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</si>
  <si>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</si>
  <si>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</si>
  <si>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</si>
  <si>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</si>
  <si>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</si>
  <si>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</si>
  <si>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</si>
  <si>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</si>
  <si>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</si>
  <si>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</si>
  <si>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</si>
  <si>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</si>
  <si>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</si>
  <si>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</si>
  <si>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</si>
  <si>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</si>
  <si>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</si>
  <si>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</si>
  <si>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</si>
  <si>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</si>
  <si>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</si>
  <si>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</si>
  <si>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</si>
  <si>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</si>
  <si>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</si>
  <si>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</si>
  <si>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</si>
  <si>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</si>
  <si>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</si>
  <si>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</si>
  <si>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</si>
  <si>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</si>
  <si>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</si>
  <si>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</si>
  <si>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</si>
  <si>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</si>
  <si>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</si>
  <si>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</si>
  <si>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</si>
  <si>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2020г.</t>
  </si>
  <si>
    <t>сентября</t>
  </si>
  <si>
    <t>за   сентябрь  2020 г.</t>
  </si>
  <si>
    <t>ост.на 01.10</t>
  </si>
  <si>
    <t>31.09.2020</t>
  </si>
  <si>
    <t>смена вентиля д 25 (1шт) кв.62</t>
  </si>
  <si>
    <t>смена гебо (1шт) кв.62</t>
  </si>
  <si>
    <t xml:space="preserve">смена труб д 32 (1мп) </t>
  </si>
  <si>
    <t>вентиль д 25</t>
  </si>
  <si>
    <t>1шт</t>
  </si>
  <si>
    <t>гебо 25</t>
  </si>
  <si>
    <t>комб. Муфта 25</t>
  </si>
  <si>
    <t>американка 25</t>
  </si>
  <si>
    <t>уголок 32</t>
  </si>
  <si>
    <t>труба д 32</t>
  </si>
  <si>
    <t>смена ламп (19шт) п-д2,1,3</t>
  </si>
  <si>
    <t>лампа</t>
  </si>
  <si>
    <t>19шт</t>
  </si>
  <si>
    <t>ремонт вх.группы</t>
  </si>
  <si>
    <t>штук.смесь</t>
  </si>
  <si>
    <t>150кг</t>
  </si>
  <si>
    <t>цемент</t>
  </si>
  <si>
    <t>75кг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</si>
</sst>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4">
      <selection activeCell="C57" sqref="C57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7.93</v>
      </c>
      <c r="M14" s="46">
        <f t="shared" si="0"/>
        <v>1653.7741256400002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9.78</v>
      </c>
      <c r="M20" s="33">
        <f>SUM(M6:M19)</f>
        <v>2039.5852394400004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6">
        <v>1.03</v>
      </c>
      <c r="M24" s="32">
        <f>L24*160.174*1.302*1.15</f>
        <v>247.02338610599998</v>
      </c>
    </row>
    <row r="25" spans="1:13" ht="12.75">
      <c r="A25" t="s">
        <v>106</v>
      </c>
      <c r="J25" s="20">
        <v>2</v>
      </c>
      <c r="K25" s="20" t="s">
        <v>137</v>
      </c>
      <c r="L25" s="46">
        <v>1.03</v>
      </c>
      <c r="M25" s="32">
        <f aca="true" t="shared" si="1" ref="M25:M37">L25*160.174*1.302*1.15</f>
        <v>247.02338610599998</v>
      </c>
    </row>
    <row r="26" spans="1:13" ht="13.5" customHeight="1">
      <c r="A26" t="s">
        <v>107</v>
      </c>
      <c r="J26" s="20">
        <v>3</v>
      </c>
      <c r="K26" s="20" t="s">
        <v>138</v>
      </c>
      <c r="L26" s="46">
        <v>1.56</v>
      </c>
      <c r="M26" s="32">
        <f t="shared" si="1"/>
        <v>374.132507112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146</v>
      </c>
      <c r="L27" s="46">
        <f>0.19*7.1</f>
        <v>1.349</v>
      </c>
      <c r="M27" s="32">
        <f t="shared" si="1"/>
        <v>323.5286872398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46">
        <v>16.15</v>
      </c>
      <c r="M28" s="32">
        <f t="shared" si="1"/>
        <v>3873.2307627299992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21.119</v>
      </c>
      <c r="M38" s="33">
        <f>SUM(M24:M37)</f>
        <v>5064.938729293799</v>
      </c>
    </row>
    <row r="39" spans="1:11" ht="12.75">
      <c r="A39" s="2" t="s">
        <v>6</v>
      </c>
      <c r="F39" s="11">
        <f>42352.69-500</f>
        <v>41852.69</v>
      </c>
      <c r="K39" s="1" t="s">
        <v>61</v>
      </c>
    </row>
    <row r="40" spans="1:13" ht="12.75">
      <c r="A40" t="s">
        <v>7</v>
      </c>
      <c r="F40" s="5">
        <v>38479.67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0.9194073308071714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 t="s">
        <v>139</v>
      </c>
      <c r="L42" s="25" t="s">
        <v>140</v>
      </c>
      <c r="M42" s="46">
        <v>687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39884.67</v>
      </c>
      <c r="J43" s="20">
        <v>2</v>
      </c>
      <c r="K43" s="20" t="s">
        <v>141</v>
      </c>
      <c r="L43" s="46" t="s">
        <v>140</v>
      </c>
      <c r="M43" s="25">
        <v>798</v>
      </c>
    </row>
    <row r="44" spans="10:13" ht="12.75">
      <c r="J44" s="20">
        <v>3</v>
      </c>
      <c r="K44" s="20" t="s">
        <v>142</v>
      </c>
      <c r="L44" s="46" t="s">
        <v>140</v>
      </c>
      <c r="M44" s="25">
        <v>51.5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140</v>
      </c>
      <c r="M45" s="25">
        <v>126</v>
      </c>
    </row>
    <row r="46" spans="10:13" ht="12.75">
      <c r="J46" s="20">
        <v>5</v>
      </c>
      <c r="K46" s="20" t="s">
        <v>144</v>
      </c>
      <c r="L46" s="25" t="s">
        <v>140</v>
      </c>
      <c r="M46" s="25">
        <v>11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145</v>
      </c>
      <c r="L47" s="25" t="s">
        <v>140</v>
      </c>
      <c r="M47" s="25">
        <v>79</v>
      </c>
    </row>
    <row r="48" spans="1:13" ht="12.75">
      <c r="A48" t="s">
        <v>12</v>
      </c>
      <c r="F48" s="11">
        <f>6097.52*1.302</f>
        <v>7938.971040000001</v>
      </c>
      <c r="J48" s="20">
        <v>7</v>
      </c>
      <c r="K48" s="20" t="s">
        <v>147</v>
      </c>
      <c r="L48" s="25" t="s">
        <v>148</v>
      </c>
      <c r="M48" s="25">
        <f>19*11.7</f>
        <v>222.29999999999998</v>
      </c>
    </row>
    <row r="49" spans="1:13" ht="12.75">
      <c r="A49" s="6" t="s">
        <v>15</v>
      </c>
      <c r="F49" s="11">
        <f>(2080)*1.302</f>
        <v>2708.1600000000003</v>
      </c>
      <c r="J49" s="20">
        <v>8</v>
      </c>
      <c r="K49" s="20" t="s">
        <v>150</v>
      </c>
      <c r="L49" s="25" t="s">
        <v>151</v>
      </c>
      <c r="M49" s="25">
        <f>150*20</f>
        <v>3000</v>
      </c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 t="s">
        <v>152</v>
      </c>
      <c r="L50" s="25" t="s">
        <v>153</v>
      </c>
      <c r="M50" s="25">
        <f>75*7.8</f>
        <v>585</v>
      </c>
    </row>
    <row r="51" spans="1:13" ht="12.75">
      <c r="A51" s="4" t="s">
        <v>33</v>
      </c>
      <c r="F51" s="31">
        <f>F48+F49+F50</f>
        <v>10647.131040000002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295302</v>
      </c>
      <c r="D57">
        <v>224780.6</v>
      </c>
      <c r="E57">
        <v>2844.9</v>
      </c>
      <c r="F57" s="34">
        <f>C57/D57*E57</f>
        <v>3737.4429101087903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2039.5852394400004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5559.8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0.43</v>
      </c>
      <c r="E64" t="s">
        <v>14</v>
      </c>
      <c r="F64" s="11">
        <f>B64*D64</f>
        <v>1223.307</v>
      </c>
      <c r="J64" s="20">
        <v>23</v>
      </c>
      <c r="K64" s="20"/>
      <c r="L64" s="25"/>
      <c r="M64" s="25"/>
    </row>
    <row r="65" spans="1:13" ht="12.75">
      <c r="A65" s="56" t="s">
        <v>83</v>
      </c>
      <c r="B65" s="56"/>
      <c r="C65" s="56"/>
      <c r="D65" s="58"/>
      <c r="E65" s="56"/>
      <c r="F65" s="58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12560.13514954879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5559.8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1.06</v>
      </c>
      <c r="E71" t="s">
        <v>14</v>
      </c>
      <c r="F71" s="11">
        <f>B71*D71</f>
        <v>3015.594</v>
      </c>
    </row>
    <row r="72" spans="1:6" ht="12.75">
      <c r="A72" s="4" t="s">
        <v>29</v>
      </c>
      <c r="F72" s="31">
        <f>F68+F71</f>
        <v>3698.37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2.58</v>
      </c>
      <c r="E75" t="s">
        <v>14</v>
      </c>
      <c r="F75" s="11">
        <f>B75*D75</f>
        <v>7339.842000000001</v>
      </c>
    </row>
    <row r="76" spans="1:6" ht="12.75">
      <c r="A76" s="4" t="s">
        <v>31</v>
      </c>
      <c r="F76" s="31">
        <f>SUM(F75)</f>
        <v>7339.842000000001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34245.47818954879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1027.3643456864636</v>
      </c>
    </row>
    <row r="80" spans="1:6" ht="12.75">
      <c r="A80" s="1"/>
      <c r="B80" s="35" t="s">
        <v>127</v>
      </c>
      <c r="C80" s="35"/>
      <c r="D80" s="1"/>
      <c r="E80" s="53"/>
      <c r="F80" s="54">
        <v>1838.62</v>
      </c>
    </row>
    <row r="81" spans="1:6" ht="12.75">
      <c r="A81" s="1"/>
      <c r="B81" s="35" t="s">
        <v>128</v>
      </c>
      <c r="C81" s="35"/>
      <c r="D81" s="1"/>
      <c r="E81" s="53"/>
      <c r="F81" s="54">
        <v>371.55</v>
      </c>
    </row>
    <row r="82" spans="1:6" ht="12.75">
      <c r="A82" s="1"/>
      <c r="B82" s="35" t="s">
        <v>129</v>
      </c>
      <c r="C82" s="35"/>
      <c r="D82" s="1"/>
      <c r="E82" s="53"/>
      <c r="F82" s="54">
        <f>1950.71+371.55</f>
        <v>2322.26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39805.272535235265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44075</v>
      </c>
      <c r="C85" s="39">
        <v>-734960</v>
      </c>
      <c r="D85" s="42">
        <f>F43</f>
        <v>39884.67</v>
      </c>
      <c r="E85" s="42">
        <f>F83</f>
        <v>39805.272535235265</v>
      </c>
      <c r="F85" s="43">
        <f>C85+D85-E85</f>
        <v>-734880.6025352352</v>
      </c>
    </row>
    <row r="87" spans="1:6" ht="13.5" thickBot="1">
      <c r="A87" t="s">
        <v>111</v>
      </c>
      <c r="C87" s="49">
        <v>44075</v>
      </c>
      <c r="D87" s="8" t="s">
        <v>112</v>
      </c>
      <c r="E87" s="49" t="s">
        <v>135</v>
      </c>
      <c r="F87" t="s">
        <v>113</v>
      </c>
    </row>
    <row r="88" spans="1:7" ht="13.5" thickBot="1">
      <c r="A88" t="s">
        <v>114</v>
      </c>
      <c r="F88" s="50">
        <f>E85</f>
        <v>39805.272535235265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2020-09-12T14:11:11Z</cp:lastPrinted>
  <dcterms:created xsi:type="dcterms:W3CDTF">2008-08-18T07:30:19Z</dcterms:created>
  <dcterms:modified xsi:type="dcterms:W3CDTF">2021-01-22T11:16:48Z</dcterms:modified>
  <cp:category/>
  <cp:version/>
  <cp:contentType/>
  <cp:contentStatus/>
</cp:coreProperties>
</file>