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<sst xmlns="http://schemas.openxmlformats.org/spreadsheetml/2006/main" count="162" uniqueCount="139">
  <si>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</si>
  <si>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</si>
  <si>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</si>
  <si>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</si>
  <si>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</si>
  <si>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</si>
  <si>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</si>
  <si>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</si>
  <si>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</si>
  <si>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</si>
  <si>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</si>
  <si>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</si>
  <si>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</si>
  <si>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</si>
  <si>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</si>
  <si>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</si>
  <si>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</si>
  <si>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</si>
  <si>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</si>
  <si>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</si>
  <si>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</si>
  <si>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</si>
  <si>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</si>
  <si>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</si>
  <si>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</si>
  <si>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</si>
  <si>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</si>
  <si>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</si>
  <si>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</si>
  <si>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</si>
  <si>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</si>
  <si>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</si>
  <si>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</si>
  <si>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</si>
  <si>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</si>
  <si>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</si>
  <si>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</si>
  <si>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</si>
  <si>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</si>
  <si>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</si>
  <si>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</si>
  <si>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</si>
  <si>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</si>
  <si>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</si>
  <si>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</si>
  <si>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</si>
  <si>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</si>
  <si>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</si>
  <si>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</si>
  <si>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</si>
  <si>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</si>
  <si>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</si>
  <si>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</si>
  <si>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</si>
  <si>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</si>
  <si>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</si>
  <si>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</si>
  <si>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</si>
  <si>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</si>
  <si>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</si>
  <si>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</si>
  <si>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</si>
  <si>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</si>
  <si>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</si>
  <si>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</si>
  <si>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</si>
  <si>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</si>
  <si>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</si>
  <si>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</si>
  <si>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</si>
  <si>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</si>
  <si>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</si>
  <si>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</si>
  <si>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</si>
  <si>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</si>
  <si>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</si>
  <si>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</si>
  <si>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</si>
  <si>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</si>
  <si>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</si>
  <si>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</si>
  <si>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</si>
  <si>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</si>
  <si>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</si>
  <si>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</si>
  <si>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</si>
  <si>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</si>
  <si>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</si>
  <si>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</si>
  <si>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</si>
  <si>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</si>
  <si>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</si>
  <si>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</si>
  <si>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</si>
  <si>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</si>
  <si>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</si>
  <si>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</si>
  <si>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</si>
  <si>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</si>
  <si>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</si>
  <si>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</si>
  <si>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</si>
  <si>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</si>
  <si>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</si>
  <si>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</si>
  <si>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</si>
  <si>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</si>
  <si>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</si>
  <si>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</si>
  <si>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</si>
  <si>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</si>
  <si>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</si>
  <si>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</si>
  <si>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</si>
  <si>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</si>
  <si>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</si>
  <si>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</si>
  <si>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</si>
  <si>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</si>
  <si>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</si>
  <si>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</si>
  <si>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</si>
  <si>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</si>
  <si>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</si>
  <si>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</si>
  <si>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</si>
  <si>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</si>
  <si>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</si>
  <si>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</si>
  <si>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</si>
  <si>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(Спарк,эр-телеком,ростелеком,комстар,видикон)</t>
  </si>
  <si>
    <t>Гор.газ (тех.обслуживание и ремонт)</t>
  </si>
  <si>
    <t>2020г.</t>
  </si>
  <si>
    <t>апреля</t>
  </si>
  <si>
    <t>за   апрель  2020 г.</t>
  </si>
  <si>
    <t>ост.на 01.05</t>
  </si>
  <si>
    <t xml:space="preserve">смена ламп (3шт) </t>
  </si>
  <si>
    <t>лампа</t>
  </si>
  <si>
    <t>3шт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</si>
</sst>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34">
      <selection activeCell="F61" sqref="F61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4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3.73</v>
      </c>
      <c r="M11" s="47">
        <f t="shared" si="0"/>
        <v>616.1390802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7">
        <f t="shared" si="0"/>
        <v>616.1390802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7">
        <f t="shared" si="0"/>
        <v>2064.8092500000002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22.71</v>
      </c>
      <c r="M20" s="33">
        <f>SUM(M6:M19)</f>
        <v>3751.3454454000002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v>0.21</v>
      </c>
      <c r="M24" s="32">
        <f aca="true" t="shared" si="1" ref="M24:M32">L24*126.87*1.302*1.15</f>
        <v>39.89211471</v>
      </c>
    </row>
    <row r="25" spans="1:13" ht="12.75">
      <c r="A25" t="s">
        <v>106</v>
      </c>
      <c r="J25" s="20">
        <v>2</v>
      </c>
      <c r="K25" s="20"/>
      <c r="L25" s="47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7"/>
      <c r="M26" s="32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/>
      <c r="K33" s="29" t="s">
        <v>57</v>
      </c>
      <c r="L33" s="28">
        <f>SUM(L24:L32)</f>
        <v>0.21</v>
      </c>
      <c r="M33" s="33">
        <f>SUM(M24:M32)</f>
        <v>39.89211471</v>
      </c>
    </row>
    <row r="34" spans="1:11" ht="12.75">
      <c r="A34" t="s">
        <v>3</v>
      </c>
      <c r="K34" s="1" t="s">
        <v>61</v>
      </c>
    </row>
    <row r="35" spans="1:13" ht="12.75">
      <c r="A35" t="s">
        <v>4</v>
      </c>
      <c r="E35">
        <v>480</v>
      </c>
      <c r="F35" t="s">
        <v>65</v>
      </c>
      <c r="J35" s="22" t="s">
        <v>35</v>
      </c>
      <c r="K35" s="22"/>
      <c r="L35" s="22" t="s">
        <v>62</v>
      </c>
      <c r="M35" s="22" t="s">
        <v>41</v>
      </c>
    </row>
    <row r="36" spans="10:13" ht="12.75">
      <c r="J36" s="23" t="s">
        <v>36</v>
      </c>
      <c r="K36" s="23" t="s">
        <v>37</v>
      </c>
      <c r="L36" s="23"/>
      <c r="M36" s="23" t="s">
        <v>63</v>
      </c>
    </row>
    <row r="37" spans="2:13" ht="12.75">
      <c r="B37" s="1" t="s">
        <v>5</v>
      </c>
      <c r="C37" s="1"/>
      <c r="J37" s="20">
        <v>1</v>
      </c>
      <c r="K37" s="20" t="s">
        <v>137</v>
      </c>
      <c r="L37" s="25" t="s">
        <v>138</v>
      </c>
      <c r="M37" s="47">
        <f>3*13.77</f>
        <v>41.31</v>
      </c>
    </row>
    <row r="38" spans="10:13" ht="12.75">
      <c r="J38" s="20">
        <v>2</v>
      </c>
      <c r="K38" s="20"/>
      <c r="L38" s="25"/>
      <c r="M38" s="25"/>
    </row>
    <row r="39" spans="1:13" ht="12.75">
      <c r="A39" s="2" t="s">
        <v>6</v>
      </c>
      <c r="F39" s="11">
        <v>50392.49</v>
      </c>
      <c r="J39" s="20">
        <v>3</v>
      </c>
      <c r="K39" s="20"/>
      <c r="L39" s="25"/>
      <c r="M39" s="25"/>
    </row>
    <row r="40" spans="1:13" ht="12.75">
      <c r="A40" t="s">
        <v>7</v>
      </c>
      <c r="F40" s="5">
        <v>55090.08</v>
      </c>
      <c r="J40" s="20">
        <v>4</v>
      </c>
      <c r="K40" s="20"/>
      <c r="L40" s="25"/>
      <c r="M40" s="25"/>
    </row>
    <row r="41" spans="2:13" ht="12.75">
      <c r="B41" t="s">
        <v>8</v>
      </c>
      <c r="F41" s="9">
        <f>F40/F39</f>
        <v>1.0932200413196491</v>
      </c>
      <c r="J41" s="20">
        <v>5</v>
      </c>
      <c r="K41" s="20"/>
      <c r="L41" s="25"/>
      <c r="M41" s="47"/>
    </row>
    <row r="42" spans="1:13" ht="12.75">
      <c r="A42" t="s">
        <v>130</v>
      </c>
      <c r="F42" s="5">
        <f>250+400+400+250+105</f>
        <v>1405</v>
      </c>
      <c r="J42" s="20">
        <v>6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56495.08</v>
      </c>
      <c r="J43" s="20">
        <v>7</v>
      </c>
      <c r="K43" s="20"/>
      <c r="L43" s="25"/>
      <c r="M43" s="25"/>
    </row>
    <row r="44" spans="10:13" ht="12.75">
      <c r="J44" s="20">
        <v>8</v>
      </c>
      <c r="K44" s="20"/>
      <c r="L44" s="25"/>
      <c r="M44" s="25"/>
    </row>
    <row r="45" spans="2:13" ht="12.75">
      <c r="B45" s="1" t="s">
        <v>10</v>
      </c>
      <c r="C45" s="1"/>
      <c r="J45" s="20">
        <v>9</v>
      </c>
      <c r="K45" s="20"/>
      <c r="L45" s="25"/>
      <c r="M45" s="25"/>
    </row>
    <row r="46" spans="10:13" ht="12.75">
      <c r="J46" s="20">
        <v>10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11</v>
      </c>
      <c r="K47" s="20"/>
      <c r="L47" s="25"/>
      <c r="M47" s="25"/>
    </row>
    <row r="48" spans="1:13" ht="12.75">
      <c r="A48" t="s">
        <v>12</v>
      </c>
      <c r="F48" s="11">
        <f>6097.52*1.302</f>
        <v>7938.971040000001</v>
      </c>
      <c r="J48" s="20">
        <v>12</v>
      </c>
      <c r="K48" s="20"/>
      <c r="L48" s="25"/>
      <c r="M48" s="25"/>
    </row>
    <row r="49" spans="1:13" ht="12.75">
      <c r="A49" s="6" t="s">
        <v>15</v>
      </c>
      <c r="F49" s="5">
        <f>2600*1.302</f>
        <v>3385.2000000000003</v>
      </c>
      <c r="J49" s="20">
        <v>13</v>
      </c>
      <c r="K49" s="20"/>
      <c r="L49" s="25"/>
      <c r="M49" s="25"/>
    </row>
    <row r="50" spans="1:13" ht="12.75">
      <c r="A50" s="56" t="s">
        <v>82</v>
      </c>
      <c r="B50" s="48"/>
      <c r="C50" s="48"/>
      <c r="D50" s="48"/>
      <c r="E50" s="57">
        <v>0</v>
      </c>
      <c r="F50" s="57">
        <f>E50*E32</f>
        <v>0</v>
      </c>
      <c r="J50" s="20">
        <v>14</v>
      </c>
      <c r="K50" s="20"/>
      <c r="L50" s="25"/>
      <c r="M50" s="25"/>
    </row>
    <row r="51" spans="1:13" ht="12.75">
      <c r="A51" s="4" t="s">
        <v>33</v>
      </c>
      <c r="F51" s="31">
        <f>F48+F49+F50</f>
        <v>11324.171040000001</v>
      </c>
      <c r="J51" s="20">
        <v>15</v>
      </c>
      <c r="K51" s="20"/>
      <c r="L51" s="25"/>
      <c r="M51" s="25"/>
    </row>
    <row r="52" spans="1:13" ht="12.75">
      <c r="A52" s="4" t="s">
        <v>16</v>
      </c>
      <c r="J52" s="20"/>
      <c r="K52" s="20"/>
      <c r="L52" s="30" t="s">
        <v>64</v>
      </c>
      <c r="M52" s="33">
        <f>SUM(M37:M51)</f>
        <v>41.31</v>
      </c>
    </row>
    <row r="53" spans="1:6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>
        <v>233902</v>
      </c>
      <c r="D57">
        <v>229360</v>
      </c>
      <c r="E57">
        <v>3474</v>
      </c>
      <c r="F57" s="34">
        <f>C57/D57*E57</f>
        <v>3542.7953784443666</v>
      </c>
    </row>
    <row r="58" spans="1:6" ht="12.75">
      <c r="A58" t="s">
        <v>20</v>
      </c>
      <c r="F58" s="34">
        <f>M20</f>
        <v>3751.3454454000002</v>
      </c>
    </row>
    <row r="59" spans="1:6" ht="12.75">
      <c r="A59" t="s">
        <v>21</v>
      </c>
      <c r="F59" s="11">
        <f>M33</f>
        <v>39.89211471</v>
      </c>
    </row>
    <row r="60" spans="1:6" ht="12.75">
      <c r="A60" t="s">
        <v>71</v>
      </c>
      <c r="F60" s="5">
        <f>1*600*1.302</f>
        <v>781.2</v>
      </c>
    </row>
    <row r="61" spans="1:6" ht="12.75">
      <c r="A61" t="s">
        <v>22</v>
      </c>
      <c r="F61" s="11">
        <f>M52</f>
        <v>41.31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0.27</v>
      </c>
      <c r="E64" t="s">
        <v>14</v>
      </c>
      <c r="F64" s="11">
        <f>B64*D64</f>
        <v>937.98</v>
      </c>
    </row>
    <row r="65" spans="1:6" ht="12.75">
      <c r="A65" s="48" t="s">
        <v>131</v>
      </c>
      <c r="B65" s="48"/>
      <c r="C65" s="48"/>
      <c r="D65" s="49"/>
      <c r="E65" s="48"/>
      <c r="F65" s="49">
        <v>0</v>
      </c>
    </row>
    <row r="66" spans="1:6" ht="12.75">
      <c r="A66" s="48" t="s">
        <v>83</v>
      </c>
      <c r="B66" s="48"/>
      <c r="C66" s="48"/>
      <c r="D66" s="49">
        <v>0</v>
      </c>
      <c r="E66" s="48"/>
      <c r="F66" s="49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9094.522938554368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0.24</v>
      </c>
      <c r="E69" t="s">
        <v>14</v>
      </c>
      <c r="F69" s="11">
        <f>B69*D69</f>
        <v>833.76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0.95</v>
      </c>
      <c r="E72" t="s">
        <v>14</v>
      </c>
      <c r="F72" s="11">
        <f>B72*D72</f>
        <v>3300.2999999999997</v>
      </c>
    </row>
    <row r="73" spans="1:6" ht="12.75">
      <c r="A73" s="4" t="s">
        <v>29</v>
      </c>
      <c r="F73" s="31">
        <f>F69+F72</f>
        <v>4134.0599999999995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1.96</v>
      </c>
      <c r="E76" t="s">
        <v>14</v>
      </c>
      <c r="F76" s="11">
        <f>B76*D76</f>
        <v>6809.04</v>
      </c>
    </row>
    <row r="77" spans="1:6" ht="12.75">
      <c r="A77" s="4" t="s">
        <v>31</v>
      </c>
      <c r="F77" s="8">
        <f>SUM(F76)</f>
        <v>6809.04</v>
      </c>
    </row>
    <row r="78" spans="1:6" ht="12.75">
      <c r="A78" s="58" t="s">
        <v>77</v>
      </c>
      <c r="B78" s="48"/>
      <c r="C78" s="48"/>
      <c r="D78" s="57">
        <v>0</v>
      </c>
      <c r="E78" s="48"/>
      <c r="F78" s="59">
        <f>D78*E32</f>
        <v>0</v>
      </c>
    </row>
    <row r="79" spans="1:6" ht="12.75">
      <c r="A79" s="1" t="s">
        <v>32</v>
      </c>
      <c r="B79" s="1"/>
      <c r="F79" s="31">
        <f>F51+F55+F67+F73+F77+F78</f>
        <v>31361.79397855437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1818.9840507561535</v>
      </c>
    </row>
    <row r="81" spans="1:6" ht="12.75">
      <c r="A81" s="1"/>
      <c r="B81" s="35" t="s">
        <v>127</v>
      </c>
      <c r="C81" s="35"/>
      <c r="D81" s="1"/>
      <c r="E81" s="54"/>
      <c r="F81" s="55">
        <v>2760</v>
      </c>
    </row>
    <row r="82" spans="1:6" ht="12.75">
      <c r="A82" s="1"/>
      <c r="B82" s="35" t="s">
        <v>128</v>
      </c>
      <c r="C82" s="35"/>
      <c r="D82" s="1"/>
      <c r="E82" s="54"/>
      <c r="F82" s="55">
        <v>390.82</v>
      </c>
    </row>
    <row r="83" spans="1:6" ht="12.75">
      <c r="A83" s="1"/>
      <c r="B83" s="35" t="s">
        <v>129</v>
      </c>
      <c r="C83" s="35"/>
      <c r="D83" s="1"/>
      <c r="E83" s="54"/>
      <c r="F83" s="55">
        <v>2038.38</v>
      </c>
    </row>
    <row r="84" spans="1:9" ht="13.5">
      <c r="A84" s="12" t="s">
        <v>34</v>
      </c>
      <c r="B84" s="12"/>
      <c r="C84" s="12"/>
      <c r="D84" s="12"/>
      <c r="E84" s="12"/>
      <c r="F84" s="43">
        <f>F79+F80+F81+F82+F83</f>
        <v>38369.97802931052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43922</v>
      </c>
      <c r="C86" s="39">
        <v>-612671</v>
      </c>
      <c r="D86" s="44">
        <f>F43</f>
        <v>56495.08</v>
      </c>
      <c r="E86" s="44">
        <f>F84</f>
        <v>38369.97802931052</v>
      </c>
      <c r="F86" s="45">
        <f>C86+D86-E86</f>
        <v>-594545.8980293105</v>
      </c>
    </row>
    <row r="88" spans="1:6" ht="13.5" thickBot="1">
      <c r="A88" t="s">
        <v>111</v>
      </c>
      <c r="C88" s="51">
        <v>43922</v>
      </c>
      <c r="D88" s="8" t="s">
        <v>112</v>
      </c>
      <c r="E88" s="51">
        <v>43951</v>
      </c>
      <c r="F88" t="s">
        <v>113</v>
      </c>
    </row>
    <row r="89" spans="1:7" ht="13.5" thickBot="1">
      <c r="A89" t="s">
        <v>114</v>
      </c>
      <c r="F89" s="52">
        <f>E86</f>
        <v>38369.97802931052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2017-08-21T12:54:29Z</cp:lastPrinted>
  <dcterms:created xsi:type="dcterms:W3CDTF">2008-08-18T07:30:19Z</dcterms:created>
  <dcterms:modified xsi:type="dcterms:W3CDTF">2020-06-18T10:10:15Z</dcterms:modified>
  <cp:category/>
  <cp:version/>
  <cp:contentType/>
  <cp:contentStatus/>
</cp:coreProperties>
</file>