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<sst xmlns="http://schemas.openxmlformats.org/spreadsheetml/2006/main" count="164" uniqueCount="141">
  <si>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</si>
  <si>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</si>
  <si>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</si>
  <si>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</si>
  <si>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</si>
  <si>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</si>
  <si>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</si>
  <si>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</si>
  <si>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</si>
  <si>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</si>
  <si>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</si>
  <si>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</si>
  <si>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</si>
  <si>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</si>
  <si>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</si>
  <si>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</si>
  <si>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</si>
  <si>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</si>
  <si>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</si>
  <si>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</si>
  <si>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</si>
  <si>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</si>
  <si>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</si>
  <si>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</si>
  <si>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</si>
  <si>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</si>
  <si>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</si>
  <si>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</si>
  <si>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</si>
  <si>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</si>
  <si>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</si>
  <si>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</si>
  <si>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</si>
  <si>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</si>
  <si>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</si>
  <si>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</si>
  <si>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</si>
  <si>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</si>
  <si>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</si>
  <si>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</si>
  <si>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</si>
  <si>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</si>
  <si>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</si>
  <si>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</si>
  <si>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</si>
  <si>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</si>
  <si>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</si>
  <si>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</si>
  <si>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</si>
  <si>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</si>
  <si>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</si>
  <si>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</si>
  <si>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</si>
  <si>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</si>
  <si>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</si>
  <si>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</si>
  <si>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</si>
  <si>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</si>
  <si>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</si>
  <si>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</si>
  <si>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</si>
  <si>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</si>
  <si>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</si>
  <si>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</si>
  <si>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</si>
  <si>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</si>
  <si>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</si>
  <si>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</si>
  <si>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</si>
  <si>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</si>
  <si>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</si>
  <si>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</si>
  <si>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</si>
  <si>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</si>
  <si>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</si>
  <si>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</si>
  <si>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</si>
  <si>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</si>
  <si>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</si>
  <si>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</si>
  <si>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</si>
  <si>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</si>
  <si>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</si>
  <si>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</si>
  <si>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</si>
  <si>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</si>
  <si>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</si>
  <si>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</si>
  <si>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</si>
  <si>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</si>
  <si>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</si>
  <si>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</si>
  <si>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</si>
  <si>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</si>
  <si>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</si>
  <si>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</si>
  <si>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</si>
  <si>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</si>
  <si>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</si>
  <si>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</si>
  <si>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</si>
  <si>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</si>
  <si>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</si>
  <si>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</si>
  <si>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</si>
  <si>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</si>
  <si>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</si>
  <si>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</si>
  <si>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</si>
  <si>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</si>
  <si>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</si>
  <si>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</si>
  <si>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</si>
  <si>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</si>
  <si>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</si>
  <si>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</si>
  <si>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</si>
  <si>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</si>
  <si>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</si>
  <si>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</si>
  <si>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</si>
  <si>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</si>
  <si>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</si>
  <si>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</si>
  <si>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</si>
  <si>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</si>
  <si>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</si>
  <si>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</si>
  <si>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</si>
  <si>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</si>
  <si>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</si>
  <si>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</si>
  <si>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</si>
  <si>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</si>
  <si>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</si>
  <si>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</si>
  <si>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2020г.</t>
  </si>
  <si>
    <t>августа</t>
  </si>
  <si>
    <t>за   август  2020 г.</t>
  </si>
  <si>
    <t>ост.на 01.09</t>
  </si>
  <si>
    <t xml:space="preserve">прочистка канализации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</si>
</sst>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6">
      <selection activeCell="L25" sqref="L25"/>
    </sheetView>
  </sheetViews>
  <sheetFormatPr defaultColWidth="9.00390625" defaultRowHeight="12.75"/>
  <cols>
    <col min="1" max="1" width="15.50390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8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137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5">
        <f t="shared" si="0"/>
        <v>1630.8340053600002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5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27</v>
      </c>
      <c r="M17" s="45">
        <f t="shared" si="0"/>
        <v>5630.756796000001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42.160000000000004</v>
      </c>
      <c r="M20" s="33">
        <f>SUM(M6:M19)</f>
        <v>8792.32246368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45">
        <f>0.3*32.2</f>
        <v>9.66</v>
      </c>
      <c r="M24" s="32">
        <f aca="true" t="shared" si="1" ref="M24:M35">L24*160.174*1.302*1.15</f>
        <v>2316.743601732</v>
      </c>
    </row>
    <row r="25" spans="1:13" ht="12.75">
      <c r="A25" t="s">
        <v>110</v>
      </c>
      <c r="J25" s="20">
        <v>2</v>
      </c>
      <c r="K25" s="20"/>
      <c r="L25" s="45"/>
      <c r="M25" s="32">
        <f t="shared" si="1"/>
        <v>0</v>
      </c>
    </row>
    <row r="26" spans="1:13" ht="12.75">
      <c r="A26" t="s">
        <v>111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/>
      <c r="L27" s="45"/>
      <c r="M27" s="32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9.66</v>
      </c>
      <c r="M36" s="33">
        <f>SUM(M24:M35)</f>
        <v>2316.743601732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116718.54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108255.39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0.9274909538793066</v>
      </c>
      <c r="J41" s="20">
        <v>2</v>
      </c>
      <c r="K41" s="20"/>
      <c r="L41" s="25"/>
      <c r="M41" s="25"/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109960.39</v>
      </c>
      <c r="J43" s="20">
        <v>4</v>
      </c>
      <c r="K43" s="20"/>
      <c r="L43" s="25"/>
      <c r="M43" s="25"/>
    </row>
    <row r="44" spans="10:13" ht="12.75">
      <c r="J44" s="20">
        <v>5</v>
      </c>
      <c r="K44" s="54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5215*1.302</f>
        <v>6789.93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5060*1.302</f>
        <v>6588.12</v>
      </c>
      <c r="J49" s="20">
        <v>10</v>
      </c>
      <c r="K49" s="20"/>
      <c r="L49" s="25"/>
      <c r="M49" s="25"/>
    </row>
    <row r="50" spans="1:13" ht="12.75">
      <c r="A50" s="55" t="s">
        <v>86</v>
      </c>
      <c r="B50" s="46"/>
      <c r="C50" s="46"/>
      <c r="D50" s="46"/>
      <c r="E50" s="53">
        <v>0</v>
      </c>
      <c r="F50" s="56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13378.05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/>
      <c r="K57" s="20"/>
      <c r="L57" s="30" t="s">
        <v>59</v>
      </c>
      <c r="M57" s="33">
        <f>SUM(M40:M56)</f>
        <v>0</v>
      </c>
    </row>
    <row r="58" spans="1:6" ht="12.75">
      <c r="A58" s="59" t="s">
        <v>134</v>
      </c>
      <c r="B58" s="59"/>
      <c r="C58" s="59"/>
      <c r="D58" s="53"/>
      <c r="E58" s="46"/>
      <c r="F58" s="60">
        <v>0</v>
      </c>
    </row>
    <row r="59" spans="1:6" ht="12.75">
      <c r="A59" s="4" t="s">
        <v>70</v>
      </c>
      <c r="F59" s="8">
        <f>SUM(F57+F58)</f>
        <v>18915</v>
      </c>
    </row>
    <row r="60" spans="1:2" ht="12.75">
      <c r="A60" s="4" t="s">
        <v>64</v>
      </c>
      <c r="B60" s="4"/>
    </row>
    <row r="61" spans="1:6" ht="12.75">
      <c r="A61" t="s">
        <v>18</v>
      </c>
      <c r="C61" s="46">
        <v>304687</v>
      </c>
      <c r="D61">
        <v>224780.6</v>
      </c>
      <c r="E61">
        <v>5945.5</v>
      </c>
      <c r="F61" s="34">
        <f>C61/D61*E61</f>
        <v>8059.0431669814925</v>
      </c>
    </row>
    <row r="62" spans="1:6" ht="12.75">
      <c r="A62" t="s">
        <v>19</v>
      </c>
      <c r="F62" s="34">
        <f>M20</f>
        <v>8792.32246368</v>
      </c>
    </row>
    <row r="63" spans="1:6" ht="12.75">
      <c r="A63" t="s">
        <v>20</v>
      </c>
      <c r="F63" s="11">
        <f>M36</f>
        <v>2316.743601732</v>
      </c>
    </row>
    <row r="64" spans="1:6" ht="12.75">
      <c r="A64" t="s">
        <v>75</v>
      </c>
      <c r="F64" s="5">
        <f>0*600*1.302</f>
        <v>0</v>
      </c>
    </row>
    <row r="65" spans="1:6" ht="12.75">
      <c r="A65" t="s">
        <v>21</v>
      </c>
      <c r="F65" s="11">
        <f>M57</f>
        <v>0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0.48</v>
      </c>
      <c r="E68" t="s">
        <v>14</v>
      </c>
      <c r="F68" s="11">
        <f>B68*D68</f>
        <v>2853.8399999999997</v>
      </c>
    </row>
    <row r="69" spans="1:6" ht="12.75">
      <c r="A69" s="46" t="s">
        <v>78</v>
      </c>
      <c r="B69" s="46"/>
      <c r="C69" s="46"/>
      <c r="D69" s="46"/>
      <c r="E69" s="46"/>
      <c r="F69" s="53">
        <v>0</v>
      </c>
    </row>
    <row r="70" spans="1:6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22021.949232393494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0.24</v>
      </c>
      <c r="E73" t="s">
        <v>14</v>
      </c>
      <c r="F73" s="11">
        <f>B73*D73</f>
        <v>1426.9199999999998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1.2</v>
      </c>
      <c r="E76" t="s">
        <v>14</v>
      </c>
      <c r="F76" s="11">
        <f>B76*D76</f>
        <v>7134.599999999999</v>
      </c>
    </row>
    <row r="77" spans="1:6" ht="12.75">
      <c r="A77" s="4" t="s">
        <v>66</v>
      </c>
      <c r="F77" s="31">
        <f>F73+F76</f>
        <v>8561.519999999999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2.48</v>
      </c>
      <c r="E80" t="s">
        <v>14</v>
      </c>
      <c r="F80" s="11">
        <f>B80*D80</f>
        <v>14744.84</v>
      </c>
    </row>
    <row r="81" spans="1:9" ht="12.75">
      <c r="A81" s="4" t="s">
        <v>69</v>
      </c>
      <c r="F81" s="31">
        <f>SUM(F80)</f>
        <v>14744.84</v>
      </c>
      <c r="I81" s="7"/>
    </row>
    <row r="82" spans="1:6" ht="12.75">
      <c r="A82" s="57" t="s">
        <v>81</v>
      </c>
      <c r="B82" s="46"/>
      <c r="C82" s="46"/>
      <c r="D82" s="53">
        <v>0</v>
      </c>
      <c r="E82" s="46"/>
      <c r="F82" s="58">
        <f>D82*E32</f>
        <v>0</v>
      </c>
    </row>
    <row r="83" spans="1:6" ht="12.75">
      <c r="A83" s="1" t="s">
        <v>27</v>
      </c>
      <c r="B83" s="1"/>
      <c r="F83" s="31">
        <f>F51+F55+F59+F71+F77+F81+F82</f>
        <v>77621.35923239349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4502.038835478822</v>
      </c>
    </row>
    <row r="85" spans="1:6" ht="12.75">
      <c r="A85" s="1"/>
      <c r="B85" s="36" t="s">
        <v>131</v>
      </c>
      <c r="C85" s="36"/>
      <c r="D85" s="1"/>
      <c r="E85" s="51"/>
      <c r="F85" s="52">
        <v>3957.07</v>
      </c>
    </row>
    <row r="86" spans="1:6" ht="12.75">
      <c r="A86" s="1"/>
      <c r="B86" s="36" t="s">
        <v>132</v>
      </c>
      <c r="C86" s="36"/>
      <c r="D86" s="1"/>
      <c r="E86" s="51"/>
      <c r="F86" s="52">
        <v>781.63</v>
      </c>
    </row>
    <row r="87" spans="1:6" ht="12.75">
      <c r="A87" s="1"/>
      <c r="B87" s="36" t="s">
        <v>133</v>
      </c>
      <c r="C87" s="36"/>
      <c r="D87" s="1"/>
      <c r="E87" s="51"/>
      <c r="F87" s="52">
        <f>4098.68+781.63</f>
        <v>4880.31</v>
      </c>
    </row>
    <row r="88" spans="1:6" ht="13.5">
      <c r="A88" s="12" t="s">
        <v>29</v>
      </c>
      <c r="B88" s="12"/>
      <c r="C88" s="12"/>
      <c r="D88" s="12"/>
      <c r="E88" s="12"/>
      <c r="F88" s="42">
        <f>F83+F84+F85+F86+F87</f>
        <v>91742.40806787231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44044</v>
      </c>
      <c r="C90" s="40">
        <v>-151849</v>
      </c>
      <c r="D90" s="43">
        <f>F43</f>
        <v>109960.39</v>
      </c>
      <c r="E90" s="43">
        <f>F88</f>
        <v>91742.40806787231</v>
      </c>
      <c r="F90" s="44">
        <f>C90+D90-E90</f>
        <v>-133631.01806787233</v>
      </c>
    </row>
    <row r="92" spans="1:6" ht="13.5" thickBot="1">
      <c r="A92" t="s">
        <v>115</v>
      </c>
      <c r="C92" s="48">
        <v>44044</v>
      </c>
      <c r="D92" s="8" t="s">
        <v>116</v>
      </c>
      <c r="E92" s="48">
        <v>44073</v>
      </c>
      <c r="F92" t="s">
        <v>117</v>
      </c>
    </row>
    <row r="93" spans="1:7" ht="13.5" thickBot="1">
      <c r="A93" t="s">
        <v>118</v>
      </c>
      <c r="F93" s="49">
        <f>E90</f>
        <v>91742.40806787231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2020-09-12T14:09:41Z</cp:lastPrinted>
  <dcterms:created xsi:type="dcterms:W3CDTF">2008-08-18T07:30:19Z</dcterms:created>
  <dcterms:modified xsi:type="dcterms:W3CDTF">2020-12-05T08:46:22Z</dcterms:modified>
  <cp:category/>
  <cp:version/>
  <cp:contentType/>
  <cp:contentStatus/>
</cp:coreProperties>
</file>