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<sst xmlns="http://schemas.openxmlformats.org/spreadsheetml/2006/main" count="185" uniqueCount="155">
  <si>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</si>
  <si>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</si>
  <si>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</si>
  <si>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</si>
  <si>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</si>
  <si>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</si>
  <si>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</si>
  <si>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</si>
  <si>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</si>
  <si>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</si>
  <si>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</si>
  <si>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</si>
  <si>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</si>
  <si>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</si>
  <si>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</si>
  <si>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</si>
  <si>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</si>
  <si>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</si>
  <si>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</si>
  <si>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</si>
  <si>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</si>
  <si>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</si>
  <si>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</si>
  <si>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</si>
  <si>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</si>
  <si>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</si>
  <si>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</si>
  <si>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</si>
  <si>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</si>
  <si>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</si>
  <si>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</si>
  <si>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</si>
  <si>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</si>
  <si>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</si>
  <si>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</si>
  <si>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</si>
  <si>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</si>
  <si>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</si>
  <si>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</si>
  <si>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</si>
  <si>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</si>
  <si>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</si>
  <si>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</si>
  <si>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</si>
  <si>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</si>
  <si>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</si>
  <si>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</si>
  <si>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</si>
  <si>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</si>
  <si>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</si>
  <si>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</si>
  <si>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</si>
  <si>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</si>
  <si>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</si>
  <si>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</si>
  <si>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</si>
  <si>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</si>
  <si>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</si>
  <si>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</si>
  <si>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</si>
  <si>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</si>
  <si>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</si>
  <si>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</si>
  <si>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</si>
  <si>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</si>
  <si>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</si>
  <si>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</si>
  <si>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</si>
  <si>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</si>
  <si>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</si>
  <si>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</si>
  <si>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</si>
  <si>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</si>
  <si>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</si>
  <si>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</si>
  <si>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</si>
  <si>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</si>
  <si>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</si>
  <si>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</si>
  <si>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</si>
  <si>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</si>
  <si>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</si>
  <si>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</si>
  <si>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</si>
  <si>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</si>
  <si>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</si>
  <si>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</si>
  <si>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</si>
  <si>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</si>
  <si>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</si>
  <si>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</si>
  <si>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</si>
  <si>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</si>
  <si>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</si>
  <si>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</si>
  <si>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</si>
  <si>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</si>
  <si>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</si>
  <si>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</si>
  <si>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</si>
  <si>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</si>
  <si>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</si>
  <si>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</si>
  <si>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</si>
  <si>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</si>
  <si>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</si>
  <si>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</si>
  <si>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</si>
  <si>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</si>
  <si>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</si>
  <si>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</si>
  <si>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</si>
  <si>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</si>
  <si>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</si>
  <si>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</si>
  <si>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</si>
  <si>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</si>
  <si>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</si>
  <si>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</si>
  <si>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</si>
  <si>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</si>
  <si>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</si>
  <si>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</si>
  <si>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</si>
  <si>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</si>
  <si>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</si>
  <si>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</si>
  <si>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</si>
  <si>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</si>
  <si>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</si>
  <si>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</si>
  <si>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</si>
  <si>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2020г.</t>
  </si>
  <si>
    <t>ост.на 01.08</t>
  </si>
  <si>
    <t>июля</t>
  </si>
  <si>
    <t>за   июль  2020 г.</t>
  </si>
  <si>
    <t>труба д 110 пвх</t>
  </si>
  <si>
    <t xml:space="preserve">смена труб д 110 пвх (3мп) </t>
  </si>
  <si>
    <t>3шт</t>
  </si>
  <si>
    <t>трапер 110</t>
  </si>
  <si>
    <t>1шт</t>
  </si>
  <si>
    <t>тройник 110</t>
  </si>
  <si>
    <t>тройник 110/50</t>
  </si>
  <si>
    <t>2шт</t>
  </si>
  <si>
    <t>патрубок 110</t>
  </si>
  <si>
    <t>манжета 110</t>
  </si>
  <si>
    <t>смена вентиля д 25 (1шт) т.п. п-д 1</t>
  </si>
  <si>
    <t>смена сгона д 25 (1шт) т.п.</t>
  </si>
  <si>
    <t>вентиль д 25</t>
  </si>
  <si>
    <t>сгон 25</t>
  </si>
  <si>
    <t>к/гайка 25</t>
  </si>
  <si>
    <t>муфта 25</t>
  </si>
  <si>
    <t>лампа</t>
  </si>
  <si>
    <t xml:space="preserve">смена ламп (4шт) 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</si>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</sst>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53" sqref="M53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67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34">
        <f>L6*160.174*1.302</f>
        <v>542.2210248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4">
        <f t="shared" si="0"/>
        <v>775.7931585600002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2606.8318500000005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25.29</v>
      </c>
      <c r="M20" s="33">
        <f>SUM(M6:M19)</f>
        <v>5274.142198920001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34">
        <f>3*1.46</f>
        <v>4.38</v>
      </c>
      <c r="M24" s="32">
        <f>L24*160.174*1.302*1.15</f>
        <v>1050.448962276</v>
      </c>
    </row>
    <row r="25" spans="1:13" ht="12.75">
      <c r="A25" t="s">
        <v>106</v>
      </c>
      <c r="J25" s="20">
        <v>2</v>
      </c>
      <c r="K25" s="20" t="s">
        <v>146</v>
      </c>
      <c r="L25" s="34">
        <v>1.03</v>
      </c>
      <c r="M25" s="32">
        <f aca="true" t="shared" si="1" ref="M25:M37">L25*160.174*1.302*1.15</f>
        <v>247.02338610599998</v>
      </c>
    </row>
    <row r="26" spans="1:13" ht="12.75">
      <c r="A26" t="s">
        <v>107</v>
      </c>
      <c r="J26" s="20">
        <v>3</v>
      </c>
      <c r="K26" s="20" t="s">
        <v>147</v>
      </c>
      <c r="L26" s="46">
        <v>0.28</v>
      </c>
      <c r="M26" s="32">
        <f t="shared" si="1"/>
        <v>67.15198845600001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 t="s">
        <v>153</v>
      </c>
      <c r="L27" s="34">
        <v>0.28</v>
      </c>
      <c r="M27" s="32">
        <f t="shared" si="1"/>
        <v>67.15198845600001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5.970000000000001</v>
      </c>
      <c r="M38" s="33">
        <f>SUM(M24:M37)</f>
        <v>1431.776325294</v>
      </c>
    </row>
    <row r="39" spans="1:11" ht="12.75">
      <c r="A39" s="2" t="s">
        <v>6</v>
      </c>
      <c r="F39" s="11">
        <v>51497.9</v>
      </c>
      <c r="K39" s="1" t="s">
        <v>62</v>
      </c>
    </row>
    <row r="40" spans="1:13" ht="12.75">
      <c r="A40" t="s">
        <v>7</v>
      </c>
      <c r="F40" s="5">
        <v>49527.14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0.961731255060886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136</v>
      </c>
      <c r="L42" s="25" t="s">
        <v>138</v>
      </c>
      <c r="M42" s="34">
        <f>3*206</f>
        <v>618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50532.14</v>
      </c>
      <c r="J43" s="20">
        <v>2</v>
      </c>
      <c r="K43" s="20" t="s">
        <v>139</v>
      </c>
      <c r="L43" s="25" t="s">
        <v>140</v>
      </c>
      <c r="M43" s="25">
        <v>96</v>
      </c>
    </row>
    <row r="44" spans="10:13" ht="12.75">
      <c r="J44" s="20">
        <v>3</v>
      </c>
      <c r="K44" s="20" t="s">
        <v>141</v>
      </c>
      <c r="L44" s="25" t="s">
        <v>140</v>
      </c>
      <c r="M44" s="34">
        <v>99</v>
      </c>
    </row>
    <row r="45" spans="2:13" ht="12.75">
      <c r="B45" s="1" t="s">
        <v>10</v>
      </c>
      <c r="C45" s="1"/>
      <c r="J45" s="20">
        <v>4</v>
      </c>
      <c r="K45" s="20" t="s">
        <v>142</v>
      </c>
      <c r="L45" s="25" t="s">
        <v>143</v>
      </c>
      <c r="M45" s="25">
        <f>2*105</f>
        <v>210</v>
      </c>
    </row>
    <row r="46" spans="10:13" ht="12.75">
      <c r="J46" s="20">
        <v>5</v>
      </c>
      <c r="K46" s="20" t="s">
        <v>144</v>
      </c>
      <c r="L46" s="25" t="s">
        <v>140</v>
      </c>
      <c r="M46" s="25">
        <v>80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145</v>
      </c>
      <c r="L47" s="25" t="s">
        <v>140</v>
      </c>
      <c r="M47" s="25">
        <v>43</v>
      </c>
    </row>
    <row r="48" spans="1:13" ht="12.75">
      <c r="A48" t="s">
        <v>12</v>
      </c>
      <c r="F48" s="11">
        <f>6905*1.302</f>
        <v>8990.31</v>
      </c>
      <c r="J48" s="20">
        <v>7</v>
      </c>
      <c r="K48" s="20" t="s">
        <v>148</v>
      </c>
      <c r="L48" s="25" t="s">
        <v>140</v>
      </c>
      <c r="M48" s="25">
        <v>574.15</v>
      </c>
    </row>
    <row r="49" spans="1:13" ht="12.75">
      <c r="A49" s="6" t="s">
        <v>15</v>
      </c>
      <c r="F49" s="11">
        <f>2600*1.302</f>
        <v>3385.2000000000003</v>
      </c>
      <c r="J49" s="20">
        <v>8</v>
      </c>
      <c r="K49" s="20" t="s">
        <v>149</v>
      </c>
      <c r="L49" s="25" t="s">
        <v>140</v>
      </c>
      <c r="M49" s="25">
        <v>52</v>
      </c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 t="s">
        <v>150</v>
      </c>
      <c r="L50" s="25" t="s">
        <v>140</v>
      </c>
      <c r="M50" s="25">
        <v>30</v>
      </c>
    </row>
    <row r="51" spans="1:13" ht="12.75">
      <c r="A51" s="4" t="s">
        <v>34</v>
      </c>
      <c r="F51" s="31">
        <f>F48+F49+F50</f>
        <v>12375.51</v>
      </c>
      <c r="J51" s="20">
        <v>10</v>
      </c>
      <c r="K51" s="20" t="s">
        <v>151</v>
      </c>
      <c r="L51" s="25" t="s">
        <v>140</v>
      </c>
      <c r="M51" s="25">
        <v>54</v>
      </c>
    </row>
    <row r="52" spans="1:13" ht="12.75">
      <c r="A52" s="4" t="s">
        <v>16</v>
      </c>
      <c r="J52" s="20">
        <v>11</v>
      </c>
      <c r="K52" s="20" t="s">
        <v>152</v>
      </c>
      <c r="L52" s="25" t="s">
        <v>154</v>
      </c>
      <c r="M52" s="25">
        <f>4*15.8</f>
        <v>63.2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/>
      <c r="K54" s="20"/>
      <c r="L54" s="30" t="s">
        <v>65</v>
      </c>
      <c r="M54" s="33">
        <f>SUM(M42:M53)</f>
        <v>1919.3500000000001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7">
        <v>304687</v>
      </c>
      <c r="D57">
        <v>224780.8</v>
      </c>
      <c r="E57">
        <v>3465.6</v>
      </c>
      <c r="F57" s="35">
        <f>C57/D57*E57</f>
        <v>4697.568774557258</v>
      </c>
    </row>
    <row r="58" spans="1:6" ht="12.75">
      <c r="A58" t="s">
        <v>20</v>
      </c>
      <c r="F58" s="35">
        <f>M20</f>
        <v>5274.142198920001</v>
      </c>
    </row>
    <row r="59" spans="1:6" ht="12.75">
      <c r="A59" t="s">
        <v>21</v>
      </c>
      <c r="F59" s="11">
        <f>M38</f>
        <v>1431.776325294</v>
      </c>
    </row>
    <row r="60" spans="1:6" ht="12.75">
      <c r="A60" t="s">
        <v>72</v>
      </c>
      <c r="F60" s="5">
        <f>0*600*1.302</f>
        <v>0</v>
      </c>
    </row>
    <row r="61" spans="1:6" ht="12.75">
      <c r="A61" t="s">
        <v>22</v>
      </c>
      <c r="F61" s="11">
        <f>M54</f>
        <v>1919.3500000000001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0.26</v>
      </c>
      <c r="E64" t="s">
        <v>14</v>
      </c>
      <c r="F64" s="11">
        <f>B64*D64</f>
        <v>901.056</v>
      </c>
    </row>
    <row r="65" spans="1:6" ht="12.75">
      <c r="A65" s="47" t="s">
        <v>131</v>
      </c>
      <c r="B65" s="47"/>
      <c r="C65" s="47"/>
      <c r="D65" s="48"/>
      <c r="E65" s="47"/>
      <c r="F65" s="48">
        <v>0</v>
      </c>
    </row>
    <row r="66" spans="1:6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14223.89329877126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1.14</v>
      </c>
      <c r="E72" t="s">
        <v>14</v>
      </c>
      <c r="F72" s="11">
        <f>B72*D72</f>
        <v>3950.7839999999997</v>
      </c>
    </row>
    <row r="73" spans="1:6" ht="12.75">
      <c r="A73" s="4" t="s">
        <v>29</v>
      </c>
      <c r="F73" s="31">
        <f>F69+F72</f>
        <v>4782.527999999999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2.1</v>
      </c>
      <c r="E76" t="s">
        <v>14</v>
      </c>
      <c r="F76" s="11">
        <f>B76*D76</f>
        <v>7277.76</v>
      </c>
    </row>
    <row r="77" spans="1:6" ht="12.75">
      <c r="A77" s="4" t="s">
        <v>32</v>
      </c>
      <c r="F77" s="31">
        <f>SUM(F76)</f>
        <v>7277.76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38659.69129877126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2242.262095328733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f>2126.06+407.1</f>
        <v>2533.16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46717.21339409999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133</v>
      </c>
    </row>
    <row r="86" spans="1:6" ht="12.75">
      <c r="A86" s="13"/>
      <c r="B86" s="40">
        <v>44013</v>
      </c>
      <c r="C86" s="41">
        <v>-568138</v>
      </c>
      <c r="D86" s="42">
        <f>F43</f>
        <v>50532.14</v>
      </c>
      <c r="E86" s="42">
        <f>F84</f>
        <v>46717.21339409999</v>
      </c>
      <c r="F86" s="43">
        <f>C86+D86-E86</f>
        <v>-564323.0733941</v>
      </c>
    </row>
    <row r="88" spans="1:6" ht="13.5" thickBot="1">
      <c r="A88" t="s">
        <v>111</v>
      </c>
      <c r="C88" s="50">
        <v>44013</v>
      </c>
      <c r="D88" s="8" t="s">
        <v>112</v>
      </c>
      <c r="E88" s="50">
        <v>44043</v>
      </c>
      <c r="F88" t="s">
        <v>113</v>
      </c>
    </row>
    <row r="89" spans="1:7" ht="13.5" thickBot="1">
      <c r="A89" t="s">
        <v>114</v>
      </c>
      <c r="F89" s="51">
        <f>E86</f>
        <v>46717.21339409999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2020-09-12T14:12:10Z</cp:lastPrinted>
  <dcterms:created xsi:type="dcterms:W3CDTF">2008-08-18T07:30:19Z</dcterms:created>
  <dcterms:modified xsi:type="dcterms:W3CDTF">2020-11-06T16:36:02Z</dcterms:modified>
  <cp:category/>
  <cp:version/>
  <cp:contentType/>
  <cp:contentStatus/>
</cp:coreProperties>
</file>