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<sst xmlns="http://schemas.openxmlformats.org/spreadsheetml/2006/main" count="186" uniqueCount="160">
  <si>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</si>
  <si>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</si>
  <si>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</si>
  <si>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</si>
  <si>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</si>
  <si>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</si>
  <si>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</si>
  <si>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</si>
  <si>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</si>
  <si>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</si>
  <si>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</si>
  <si>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</si>
  <si>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</si>
  <si>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</si>
  <si>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</si>
  <si>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</si>
  <si>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</si>
  <si>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</si>
  <si>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</si>
  <si>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</si>
  <si>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</si>
  <si>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</si>
  <si>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</si>
  <si>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</si>
  <si>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</si>
  <si>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</si>
  <si>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</si>
  <si>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</si>
  <si>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</si>
  <si>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</si>
  <si>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</si>
  <si>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</si>
  <si>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</si>
  <si>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</si>
  <si>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</si>
  <si>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</si>
  <si>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</si>
  <si>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</si>
  <si>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</si>
  <si>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</si>
  <si>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</si>
  <si>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</si>
  <si>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</si>
  <si>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</si>
  <si>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</si>
  <si>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</si>
  <si>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</si>
  <si>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</si>
  <si>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</si>
  <si>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</si>
  <si>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</si>
  <si>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</si>
  <si>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</si>
  <si>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</si>
  <si>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</si>
  <si>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</si>
  <si>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</si>
  <si>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</si>
  <si>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</si>
  <si>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</si>
  <si>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</si>
  <si>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</si>
  <si>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</si>
  <si>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</si>
  <si>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</si>
  <si>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</si>
  <si>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</si>
  <si>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</si>
  <si>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</si>
  <si>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</si>
  <si>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</si>
  <si>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</si>
  <si>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</si>
  <si>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</si>
  <si>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</si>
  <si>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</si>
  <si>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</si>
  <si>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</si>
  <si>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</si>
  <si>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</si>
  <si>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</si>
  <si>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</si>
  <si>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</si>
  <si>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</si>
  <si>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</si>
  <si>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</si>
  <si>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</si>
  <si>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</si>
  <si>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</si>
  <si>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</si>
  <si>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</si>
  <si>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</si>
  <si>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</si>
  <si>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</si>
  <si>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</si>
  <si>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</si>
  <si>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</si>
  <si>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</si>
  <si>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</si>
  <si>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</si>
  <si>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</si>
  <si>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</si>
  <si>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</si>
  <si>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</si>
  <si>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</si>
  <si>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</si>
  <si>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</si>
  <si>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</si>
  <si>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</si>
  <si>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</si>
  <si>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</si>
  <si>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</si>
  <si>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</si>
  <si>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</si>
  <si>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</si>
  <si>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</si>
  <si>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</si>
  <si>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</si>
  <si>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</si>
  <si>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</si>
  <si>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</si>
  <si>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</si>
  <si>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</si>
  <si>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</si>
  <si>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</si>
  <si>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</si>
  <si>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</si>
  <si>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</si>
  <si>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</si>
  <si>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</si>
  <si>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</si>
  <si>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</si>
  <si>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</si>
  <si>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</si>
  <si>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</si>
  <si>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</si>
  <si>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января</t>
  </si>
  <si>
    <t>2020г.</t>
  </si>
  <si>
    <t>за   январь  2020 г.</t>
  </si>
  <si>
    <t>ост.на 01.02</t>
  </si>
  <si>
    <t>прочистка канализации</t>
  </si>
  <si>
    <t>смена гебо (1шт) т.п.</t>
  </si>
  <si>
    <t>смена труб д 40 п.пр. (4мп) т.п.</t>
  </si>
  <si>
    <t>гебо д 40</t>
  </si>
  <si>
    <t>1шт</t>
  </si>
  <si>
    <t>2шт</t>
  </si>
  <si>
    <t>труба д 40</t>
  </si>
  <si>
    <t>4мп</t>
  </si>
  <si>
    <t>муфта 40</t>
  </si>
  <si>
    <t>смена замка (1шт) т.п.</t>
  </si>
  <si>
    <t>замок</t>
  </si>
  <si>
    <t>ремонт машинного отделения</t>
  </si>
  <si>
    <t>материал для ремонта машинного отделения</t>
  </si>
  <si>
    <t>смена ламп дрл (1шт) п-д3</t>
  </si>
  <si>
    <t>лампа дрл</t>
  </si>
  <si>
    <t>смена светильника (1шт) п-д1.</t>
  </si>
  <si>
    <t>светильник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</si>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</sst>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58">
      <selection activeCell="D81" sqref="D81"/>
    </sheetView>
  </sheetViews>
  <sheetFormatPr defaultColWidth="9.00390625" defaultRowHeight="12.75"/>
  <cols>
    <col min="1" max="1" width="15.50390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1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136</v>
      </c>
      <c r="G4" s="8" t="s">
        <v>137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L7*126.87*1.302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7.82</v>
      </c>
      <c r="M11" s="45">
        <f t="shared" si="0"/>
        <v>1291.7446668000002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645.8723334000001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401.3989182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165.18474</v>
      </c>
    </row>
    <row r="20" spans="1:13" ht="12.75">
      <c r="A20" t="s">
        <v>130</v>
      </c>
      <c r="J20" s="20"/>
      <c r="K20" s="27" t="s">
        <v>52</v>
      </c>
      <c r="L20" s="28">
        <f>SUM(L6:L19)</f>
        <v>15.16</v>
      </c>
      <c r="M20" s="33">
        <f>SUM(M6:M19)</f>
        <v>2504.2006584000005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25">
        <v>9.66</v>
      </c>
      <c r="M24" s="32">
        <f>L24*126.87*1.302*1.15</f>
        <v>1835.03727666</v>
      </c>
    </row>
    <row r="25" spans="1:13" ht="12.75">
      <c r="A25" t="s">
        <v>110</v>
      </c>
      <c r="J25" s="20">
        <v>2</v>
      </c>
      <c r="K25" s="20" t="s">
        <v>141</v>
      </c>
      <c r="L25" s="45">
        <v>1.03</v>
      </c>
      <c r="M25" s="32">
        <f aca="true" t="shared" si="1" ref="M25:M35">L25*126.87*1.302*1.15</f>
        <v>195.66132453000003</v>
      </c>
    </row>
    <row r="26" spans="1:13" ht="12.75">
      <c r="A26" t="s">
        <v>111</v>
      </c>
      <c r="J26" s="20">
        <v>3</v>
      </c>
      <c r="K26" s="20" t="s">
        <v>142</v>
      </c>
      <c r="L26" s="45">
        <f>0.04*156.46</f>
        <v>6.258400000000001</v>
      </c>
      <c r="M26" s="32">
        <f t="shared" si="1"/>
        <v>1188.8610033384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149</v>
      </c>
      <c r="L27" s="45">
        <v>1.07</v>
      </c>
      <c r="M27" s="32">
        <f t="shared" si="1"/>
        <v>203.25982256999998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151</v>
      </c>
      <c r="L28" s="45">
        <v>27.98</v>
      </c>
      <c r="M28" s="32">
        <f t="shared" si="1"/>
        <v>5315.149378979999</v>
      </c>
    </row>
    <row r="29" spans="10:13" ht="12.75">
      <c r="J29" s="20">
        <v>6</v>
      </c>
      <c r="K29" s="20" t="s">
        <v>153</v>
      </c>
      <c r="L29" s="25">
        <v>0.139</v>
      </c>
      <c r="M29" s="32">
        <f t="shared" si="1"/>
        <v>26.404780689</v>
      </c>
    </row>
    <row r="30" spans="2:13" ht="12.75">
      <c r="B30" t="s">
        <v>0</v>
      </c>
      <c r="J30" s="20">
        <v>7</v>
      </c>
      <c r="K30" s="20" t="s">
        <v>155</v>
      </c>
      <c r="L30" s="45">
        <v>0.89</v>
      </c>
      <c r="M30" s="32">
        <f t="shared" si="1"/>
        <v>169.06658139</v>
      </c>
    </row>
    <row r="31" spans="10:13" ht="12.75">
      <c r="J31" s="20">
        <v>8</v>
      </c>
      <c r="K31" s="20" t="s">
        <v>157</v>
      </c>
      <c r="L31" s="25">
        <v>0.21</v>
      </c>
      <c r="M31" s="32">
        <f t="shared" si="1"/>
        <v>39.89211471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47.23740000000001</v>
      </c>
      <c r="M36" s="33">
        <f>SUM(M24:M35)</f>
        <v>8973.332282867399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117426.85-39.62</f>
        <v>117387.23000000001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101950.29</v>
      </c>
      <c r="J40" s="20">
        <v>1</v>
      </c>
      <c r="K40" s="20" t="s">
        <v>143</v>
      </c>
      <c r="L40" s="25" t="s">
        <v>144</v>
      </c>
      <c r="M40" s="25">
        <v>1039.14</v>
      </c>
    </row>
    <row r="41" spans="2:13" ht="12.75">
      <c r="B41" t="s">
        <v>8</v>
      </c>
      <c r="F41" s="9">
        <f>F40/F39</f>
        <v>0.8684955765631405</v>
      </c>
      <c r="J41" s="20">
        <v>2</v>
      </c>
      <c r="K41" s="20" t="s">
        <v>146</v>
      </c>
      <c r="L41" s="25" t="s">
        <v>147</v>
      </c>
      <c r="M41" s="25">
        <f>4*245.32</f>
        <v>981.28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145</v>
      </c>
      <c r="M42" s="25">
        <f>2*226.73</f>
        <v>453.46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103655.29</v>
      </c>
      <c r="J43" s="20">
        <v>4</v>
      </c>
      <c r="K43" s="20" t="s">
        <v>150</v>
      </c>
      <c r="L43" s="25" t="s">
        <v>144</v>
      </c>
      <c r="M43" s="25">
        <v>314</v>
      </c>
    </row>
    <row r="44" spans="10:13" ht="12.75">
      <c r="J44" s="20">
        <v>5</v>
      </c>
      <c r="K44" s="54" t="s">
        <v>152</v>
      </c>
      <c r="L44" s="25"/>
      <c r="M44" s="25">
        <v>4954.6</v>
      </c>
    </row>
    <row r="45" spans="2:13" ht="12.75">
      <c r="B45" s="1" t="s">
        <v>10</v>
      </c>
      <c r="C45" s="1"/>
      <c r="J45" s="20">
        <v>6</v>
      </c>
      <c r="K45" s="20" t="s">
        <v>154</v>
      </c>
      <c r="L45" s="25" t="s">
        <v>144</v>
      </c>
      <c r="M45" s="25">
        <v>442</v>
      </c>
    </row>
    <row r="46" spans="10:13" ht="12.75">
      <c r="J46" s="20">
        <v>7</v>
      </c>
      <c r="K46" s="20" t="s">
        <v>156</v>
      </c>
      <c r="L46" s="25" t="s">
        <v>144</v>
      </c>
      <c r="M46" s="25">
        <v>296.94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158</v>
      </c>
      <c r="L47" s="25" t="s">
        <v>159</v>
      </c>
      <c r="M47" s="25">
        <f>3*16</f>
        <v>48</v>
      </c>
    </row>
    <row r="48" spans="1:13" ht="12.75">
      <c r="A48" t="s">
        <v>12</v>
      </c>
      <c r="F48" s="11">
        <f>4430*1.302</f>
        <v>5767.860000000001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4900*1.302</f>
        <v>6379.8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12147.66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9" t="s">
        <v>134</v>
      </c>
      <c r="B58" s="59"/>
      <c r="C58" s="59"/>
      <c r="D58" s="60"/>
      <c r="E58" s="61"/>
      <c r="F58" s="62">
        <f>3*245.19</f>
        <v>735.5699999999999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19650.57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46">
        <v>240839</v>
      </c>
      <c r="D61">
        <v>229360</v>
      </c>
      <c r="E61">
        <v>5945.5</v>
      </c>
      <c r="F61" s="34">
        <f>C61/D61*E61</f>
        <v>6243.060143442623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2504.2006584000005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8973.332282867399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f>2*600*1.302</f>
        <v>1562.4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8529.42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0.17</v>
      </c>
      <c r="E68" t="s">
        <v>14</v>
      </c>
      <c r="F68" s="11">
        <f>B68*D68</f>
        <v>1010.7350000000001</v>
      </c>
      <c r="J68" s="20">
        <v>29</v>
      </c>
      <c r="K68" s="20"/>
      <c r="L68" s="25"/>
      <c r="M68" s="25"/>
    </row>
    <row r="69" spans="1:13" ht="12.75">
      <c r="A69" s="46" t="s">
        <v>78</v>
      </c>
      <c r="B69" s="46"/>
      <c r="C69" s="46"/>
      <c r="D69" s="46"/>
      <c r="E69" s="46"/>
      <c r="F69" s="53">
        <v>0</v>
      </c>
      <c r="J69" s="20">
        <v>30</v>
      </c>
      <c r="K69" s="20"/>
      <c r="L69" s="25"/>
      <c r="M69" s="25"/>
    </row>
    <row r="70" spans="1:13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28823.148084710025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0.23</v>
      </c>
      <c r="E73" t="s">
        <v>14</v>
      </c>
      <c r="F73" s="11">
        <f>B73*D73</f>
        <v>1367.4650000000001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8529.42</v>
      </c>
    </row>
    <row r="76" spans="2:6" ht="12.75">
      <c r="B76">
        <v>5945.5</v>
      </c>
      <c r="C76" t="s">
        <v>13</v>
      </c>
      <c r="D76" s="11">
        <v>1.03</v>
      </c>
      <c r="E76" t="s">
        <v>14</v>
      </c>
      <c r="F76" s="11">
        <f>B76*D76</f>
        <v>6123.865</v>
      </c>
    </row>
    <row r="77" spans="1:6" ht="12.75">
      <c r="A77" s="4" t="s">
        <v>66</v>
      </c>
      <c r="F77" s="31">
        <f>F73+F76</f>
        <v>7491.33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</v>
      </c>
      <c r="E80" t="s">
        <v>14</v>
      </c>
      <c r="F80" s="11">
        <f>B80*D80</f>
        <v>11891</v>
      </c>
    </row>
    <row r="81" spans="1:9" ht="12.75">
      <c r="A81" s="4" t="s">
        <v>69</v>
      </c>
      <c r="F81" s="31">
        <f>SUM(F80)</f>
        <v>11891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80003.70808471003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4640.215068913181</v>
      </c>
    </row>
    <row r="85" spans="1:6" ht="12.75">
      <c r="A85" s="1"/>
      <c r="B85" s="36" t="s">
        <v>131</v>
      </c>
      <c r="C85" s="36"/>
      <c r="D85" s="1"/>
      <c r="E85" s="51"/>
      <c r="F85" s="52">
        <v>3957.07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v>4098.68</v>
      </c>
    </row>
    <row r="88" spans="1:6" ht="13.5">
      <c r="A88" s="12" t="s">
        <v>29</v>
      </c>
      <c r="B88" s="12"/>
      <c r="C88" s="12"/>
      <c r="D88" s="12"/>
      <c r="E88" s="12"/>
      <c r="F88" s="42">
        <f>F83+F84+F85+F86+F87</f>
        <v>93481.30315362322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43831</v>
      </c>
      <c r="C90" s="40">
        <v>-254093</v>
      </c>
      <c r="D90" s="43">
        <f>F43</f>
        <v>103655.29</v>
      </c>
      <c r="E90" s="43">
        <f>F88</f>
        <v>93481.30315362322</v>
      </c>
      <c r="F90" s="44">
        <f>C90+D90-E90</f>
        <v>-243919.01315362324</v>
      </c>
    </row>
    <row r="92" spans="1:6" ht="13.5" thickBot="1">
      <c r="A92" t="s">
        <v>115</v>
      </c>
      <c r="C92" s="48">
        <v>43831</v>
      </c>
      <c r="D92" s="8" t="s">
        <v>116</v>
      </c>
      <c r="E92" s="48">
        <v>43861</v>
      </c>
      <c r="F92" t="s">
        <v>117</v>
      </c>
    </row>
    <row r="93" spans="1:7" ht="13.5" thickBot="1">
      <c r="A93" t="s">
        <v>118</v>
      </c>
      <c r="F93" s="49">
        <f>E90</f>
        <v>93481.30315362322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2017-08-21T12:51:56Z</cp:lastPrinted>
  <dcterms:created xsi:type="dcterms:W3CDTF">2008-08-18T07:30:19Z</dcterms:created>
  <dcterms:modified xsi:type="dcterms:W3CDTF">2020-03-24T09:57:52Z</dcterms:modified>
  <cp:category/>
  <cp:version/>
  <cp:contentType/>
  <cp:contentStatus/>
</cp:coreProperties>
</file>