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<sst xmlns="http://schemas.openxmlformats.org/spreadsheetml/2006/main" count="182" uniqueCount="153">
  <si>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</si>
  <si>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</si>
  <si>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</si>
  <si>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</si>
  <si>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</si>
  <si>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</si>
  <si>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</si>
  <si>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</si>
  <si>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</si>
  <si>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</si>
  <si>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</si>
  <si>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</si>
  <si>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</si>
  <si>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</si>
  <si>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</si>
  <si>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</si>
  <si>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</si>
  <si>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</si>
  <si>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</si>
  <si>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</si>
  <si>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</si>
  <si>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</si>
  <si>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</si>
  <si>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</si>
  <si>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</si>
  <si>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</si>
  <si>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</si>
  <si>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</si>
  <si>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</si>
  <si>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</si>
  <si>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</si>
  <si>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</si>
  <si>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</si>
  <si>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</si>
  <si>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</si>
  <si>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</si>
  <si>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</si>
  <si>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</si>
  <si>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</si>
  <si>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</si>
  <si>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</si>
  <si>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</si>
  <si>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</si>
  <si>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</si>
  <si>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</si>
  <si>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</si>
  <si>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</si>
  <si>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</si>
  <si>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</si>
  <si>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</si>
  <si>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</si>
  <si>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</si>
  <si>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</si>
  <si>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</si>
  <si>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</si>
  <si>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</si>
  <si>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</si>
  <si>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</si>
  <si>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</si>
  <si>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</si>
  <si>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</si>
  <si>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</si>
  <si>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</si>
  <si>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</si>
  <si>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</si>
  <si>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</si>
  <si>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</si>
  <si>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</si>
  <si>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</si>
  <si>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</si>
  <si>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</si>
  <si>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</si>
  <si>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</si>
  <si>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расходы)</t>
  </si>
  <si>
    <t>1) Вывоз и захоронение ТБО</t>
  </si>
  <si>
    <t>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</si>
  <si>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</si>
  <si>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</si>
  <si>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</si>
  <si>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</si>
  <si>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</si>
  <si>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</si>
  <si>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</si>
  <si>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</si>
  <si>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</si>
  <si>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</si>
  <si>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</si>
  <si>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</si>
  <si>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</si>
  <si>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</si>
  <si>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</si>
  <si>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</si>
  <si>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</si>
  <si>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</si>
  <si>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</si>
  <si>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</si>
  <si>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</si>
  <si>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</si>
  <si>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</si>
  <si>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</si>
  <si>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</si>
  <si>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</si>
  <si>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</si>
  <si>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</si>
  <si>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</si>
  <si>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</si>
  <si>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</si>
  <si>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</si>
  <si>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</si>
  <si>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</si>
  <si>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</si>
  <si>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16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</si>
  <si>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</si>
  <si>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</si>
  <si>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</si>
  <si>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</si>
  <si>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</si>
  <si>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</si>
  <si>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</si>
  <si>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</si>
  <si>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</si>
  <si>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</si>
  <si>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</si>
  <si>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</si>
  <si>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</si>
  <si>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</si>
  <si>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</si>
  <si>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</si>
  <si>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</si>
  <si>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</si>
  <si>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</si>
  <si>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>1.2 Арендаторы (</t>
    </r>
    <r>
      <rPr>
        <sz val="8"/>
        <rFont val="Arial Cyr"/>
        <family val="0"/>
      </rPr>
      <t xml:space="preserve"> ООО"Клавдия",ростел.комстар,спарк,эр-телеком,видикон)</t>
    </r>
  </si>
  <si>
    <t>2020г.</t>
  </si>
  <si>
    <t>октября</t>
  </si>
  <si>
    <t>за   октябрь  2020 г.</t>
  </si>
  <si>
    <t>ост.на 01.11</t>
  </si>
  <si>
    <t xml:space="preserve">смена труб д 50 (1мп) </t>
  </si>
  <si>
    <t>патрубок 50</t>
  </si>
  <si>
    <t>1шт</t>
  </si>
  <si>
    <t>труба д 50</t>
  </si>
  <si>
    <t>манжета 50</t>
  </si>
  <si>
    <t>отвод 50</t>
  </si>
  <si>
    <t>прочистка канализации</t>
  </si>
  <si>
    <t>установка поручней со сваркой из труб д 25 (5мп) п.6</t>
  </si>
  <si>
    <t>труба д 25</t>
  </si>
  <si>
    <t>5мп</t>
  </si>
  <si>
    <t>отвод 25</t>
  </si>
  <si>
    <t>арматура</t>
  </si>
  <si>
    <t xml:space="preserve">смена ламп (9шт) </t>
  </si>
  <si>
    <t>лампа</t>
  </si>
  <si>
    <t>9шт</t>
  </si>
  <si>
    <t>смена светильника (1шт) п-д3</t>
  </si>
  <si>
    <t>светильник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</si>
</sst>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M46" sqref="M46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10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34">
        <f>L6*160.174*1.302</f>
        <v>0</v>
      </c>
    </row>
    <row r="7" spans="10:13" ht="12.75">
      <c r="J7" s="14">
        <v>2</v>
      </c>
      <c r="K7" s="14" t="s">
        <v>43</v>
      </c>
      <c r="L7" s="14"/>
      <c r="M7" s="34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34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6.74</v>
      </c>
      <c r="M13" s="34">
        <f t="shared" si="0"/>
        <v>1405.60373352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34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34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3.6</v>
      </c>
      <c r="M18" s="34">
        <f t="shared" si="0"/>
        <v>750.7675728</v>
      </c>
    </row>
    <row r="19" spans="1:13" ht="12.75">
      <c r="A19" t="s">
        <v>102</v>
      </c>
      <c r="J19" s="16" t="s">
        <v>81</v>
      </c>
      <c r="K19" s="18" t="s">
        <v>56</v>
      </c>
      <c r="L19" s="23">
        <v>1</v>
      </c>
      <c r="M19" s="34">
        <f t="shared" si="0"/>
        <v>208.54654800000003</v>
      </c>
    </row>
    <row r="20" spans="1:13" ht="12.75">
      <c r="A20" t="s">
        <v>127</v>
      </c>
      <c r="J20" s="20"/>
      <c r="K20" s="27" t="s">
        <v>57</v>
      </c>
      <c r="L20" s="28">
        <f>SUM(L6:L19)</f>
        <v>11.34</v>
      </c>
      <c r="M20" s="33">
        <f>SUM(M6:M19)</f>
        <v>2364.9178543200005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34">
        <v>1.33</v>
      </c>
      <c r="M24" s="32">
        <f>L24*160.174*1.302*1.15</f>
        <v>318.97194516600007</v>
      </c>
    </row>
    <row r="25" spans="1:13" ht="12.75">
      <c r="A25" t="s">
        <v>107</v>
      </c>
      <c r="J25" s="20">
        <v>3</v>
      </c>
      <c r="K25" s="20" t="s">
        <v>142</v>
      </c>
      <c r="L25" s="34">
        <v>9.66</v>
      </c>
      <c r="M25" s="32">
        <f aca="true" t="shared" si="1" ref="M25:M32">L25*160.174*1.302*1.15</f>
        <v>2316.743601732</v>
      </c>
    </row>
    <row r="26" spans="1:13" ht="12.75">
      <c r="A26" t="s">
        <v>108</v>
      </c>
      <c r="J26" s="20">
        <v>4</v>
      </c>
      <c r="K26" s="20" t="s">
        <v>143</v>
      </c>
      <c r="L26" s="34">
        <f>0.05*94.83</f>
        <v>4.7415</v>
      </c>
      <c r="M26" s="32">
        <f t="shared" si="1"/>
        <v>1137.1469759433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J27" s="20">
        <v>5</v>
      </c>
      <c r="K27" s="20" t="s">
        <v>148</v>
      </c>
      <c r="L27" s="25">
        <f>0.09*7.1</f>
        <v>0.6389999999999999</v>
      </c>
      <c r="M27" s="32">
        <f t="shared" si="1"/>
        <v>153.25043079779996</v>
      </c>
    </row>
    <row r="28" spans="1:13" ht="12.75">
      <c r="A28" t="s">
        <v>110</v>
      </c>
      <c r="B28" s="1"/>
      <c r="C28" s="1"/>
      <c r="D28" s="1"/>
      <c r="J28" s="20">
        <v>6</v>
      </c>
      <c r="K28" s="20" t="s">
        <v>151</v>
      </c>
      <c r="L28" s="25">
        <v>0.89</v>
      </c>
      <c r="M28" s="32">
        <f t="shared" si="1"/>
        <v>213.44739187800002</v>
      </c>
    </row>
    <row r="29" spans="10:13" ht="12.75">
      <c r="J29" s="20">
        <v>7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8</v>
      </c>
      <c r="K30" s="20"/>
      <c r="L30" s="34"/>
      <c r="M30" s="32">
        <f t="shared" si="1"/>
        <v>0</v>
      </c>
    </row>
    <row r="31" spans="10:13" ht="12.75">
      <c r="J31" s="20">
        <v>9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5990.2</v>
      </c>
      <c r="F32" t="s">
        <v>65</v>
      </c>
      <c r="J32" s="20">
        <v>10</v>
      </c>
      <c r="K32" s="20"/>
      <c r="L32" s="34"/>
      <c r="M32" s="32">
        <f t="shared" si="1"/>
        <v>0</v>
      </c>
    </row>
    <row r="33" spans="1:13" ht="12.75">
      <c r="A33" t="s">
        <v>2</v>
      </c>
      <c r="E33">
        <v>1287</v>
      </c>
      <c r="F33" t="s">
        <v>65</v>
      </c>
      <c r="J33" s="20"/>
      <c r="K33" s="29" t="s">
        <v>57</v>
      </c>
      <c r="L33" s="33">
        <f>SUM(L24:L32)</f>
        <v>17.2605</v>
      </c>
      <c r="M33" s="33">
        <f>SUM(M24:M32)</f>
        <v>4139.5603455171</v>
      </c>
    </row>
    <row r="34" spans="1:11" ht="12.75">
      <c r="A34" t="s">
        <v>3</v>
      </c>
      <c r="K34" s="1" t="s">
        <v>61</v>
      </c>
    </row>
    <row r="35" spans="1:13" ht="12.75">
      <c r="A35" t="s">
        <v>4</v>
      </c>
      <c r="E35">
        <v>907</v>
      </c>
      <c r="F35" t="s">
        <v>65</v>
      </c>
      <c r="J35" s="22" t="s">
        <v>35</v>
      </c>
      <c r="K35" s="22"/>
      <c r="L35" s="22" t="s">
        <v>62</v>
      </c>
      <c r="M35" s="22" t="s">
        <v>41</v>
      </c>
    </row>
    <row r="36" spans="10:13" ht="12.75">
      <c r="J36" s="23" t="s">
        <v>36</v>
      </c>
      <c r="K36" s="23" t="s">
        <v>37</v>
      </c>
      <c r="L36" s="23"/>
      <c r="M36" s="23" t="s">
        <v>63</v>
      </c>
    </row>
    <row r="37" spans="2:13" ht="12.75">
      <c r="B37" s="1" t="s">
        <v>5</v>
      </c>
      <c r="C37" s="1"/>
      <c r="J37" s="20">
        <v>1</v>
      </c>
      <c r="K37" s="20" t="s">
        <v>137</v>
      </c>
      <c r="L37" s="25" t="s">
        <v>138</v>
      </c>
      <c r="M37" s="34">
        <f>1*67</f>
        <v>67</v>
      </c>
    </row>
    <row r="38" spans="10:13" ht="12.75">
      <c r="J38" s="20">
        <v>2</v>
      </c>
      <c r="K38" s="20" t="s">
        <v>139</v>
      </c>
      <c r="L38" s="25" t="s">
        <v>138</v>
      </c>
      <c r="M38" s="25">
        <v>63</v>
      </c>
    </row>
    <row r="39" spans="1:13" ht="12.75">
      <c r="A39" s="2" t="s">
        <v>6</v>
      </c>
      <c r="F39" s="11">
        <f>82351.82-25.68</f>
        <v>82326.14000000001</v>
      </c>
      <c r="J39" s="20">
        <v>3</v>
      </c>
      <c r="K39" s="20" t="s">
        <v>140</v>
      </c>
      <c r="L39" s="25" t="s">
        <v>138</v>
      </c>
      <c r="M39" s="25">
        <v>30</v>
      </c>
    </row>
    <row r="40" spans="1:13" ht="12.75">
      <c r="A40" t="s">
        <v>7</v>
      </c>
      <c r="F40" s="5">
        <v>82889.27</v>
      </c>
      <c r="J40" s="20">
        <v>4</v>
      </c>
      <c r="K40" s="20" t="s">
        <v>141</v>
      </c>
      <c r="L40" s="25" t="s">
        <v>138</v>
      </c>
      <c r="M40" s="25">
        <v>16</v>
      </c>
    </row>
    <row r="41" spans="2:13" ht="12.75">
      <c r="B41" t="s">
        <v>8</v>
      </c>
      <c r="F41" s="9">
        <f>F40/F39</f>
        <v>1.0068402332479087</v>
      </c>
      <c r="J41" s="20">
        <v>5</v>
      </c>
      <c r="K41" s="20" t="s">
        <v>144</v>
      </c>
      <c r="L41" s="25" t="s">
        <v>145</v>
      </c>
      <c r="M41" s="25">
        <f>12*44.89</f>
        <v>538.6800000000001</v>
      </c>
    </row>
    <row r="42" spans="1:13" ht="12.75">
      <c r="A42" s="13" t="s">
        <v>131</v>
      </c>
      <c r="B42" s="13"/>
      <c r="C42" s="13"/>
      <c r="D42" s="13"/>
      <c r="E42" s="13"/>
      <c r="F42" s="5">
        <f>(263.4*13.75)+800+250+250+400+105</f>
        <v>5426.75</v>
      </c>
      <c r="J42" s="20">
        <v>6</v>
      </c>
      <c r="K42" s="20" t="s">
        <v>146</v>
      </c>
      <c r="L42" s="25" t="s">
        <v>138</v>
      </c>
      <c r="M42" s="25">
        <v>76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88316.02</v>
      </c>
      <c r="J43" s="20">
        <v>7</v>
      </c>
      <c r="K43" s="20" t="s">
        <v>147</v>
      </c>
      <c r="L43" s="25" t="s">
        <v>138</v>
      </c>
      <c r="M43" s="25">
        <v>40.31</v>
      </c>
    </row>
    <row r="44" spans="10:13" ht="12.75">
      <c r="J44" s="20">
        <v>8</v>
      </c>
      <c r="K44" s="20" t="s">
        <v>149</v>
      </c>
      <c r="L44" s="25" t="s">
        <v>150</v>
      </c>
      <c r="M44" s="25">
        <f>9*11.6</f>
        <v>104.39999999999999</v>
      </c>
    </row>
    <row r="45" spans="2:13" ht="12.75">
      <c r="B45" s="1" t="s">
        <v>10</v>
      </c>
      <c r="C45" s="1"/>
      <c r="J45" s="20">
        <v>9</v>
      </c>
      <c r="K45" s="20" t="s">
        <v>152</v>
      </c>
      <c r="L45" s="25" t="s">
        <v>138</v>
      </c>
      <c r="M45" s="25">
        <v>204.6</v>
      </c>
    </row>
    <row r="46" spans="10:13" ht="12.75">
      <c r="J46" s="20">
        <v>10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11</v>
      </c>
      <c r="K47" s="20"/>
      <c r="L47" s="25"/>
      <c r="M47" s="25"/>
    </row>
    <row r="48" spans="1:13" ht="12.75">
      <c r="A48" t="s">
        <v>12</v>
      </c>
      <c r="F48" s="11">
        <f>7585*1.302</f>
        <v>9875.67</v>
      </c>
      <c r="J48" s="20">
        <v>12</v>
      </c>
      <c r="K48" s="20"/>
      <c r="L48" s="25"/>
      <c r="M48" s="25"/>
    </row>
    <row r="49" spans="1:13" ht="12.75">
      <c r="A49" s="6" t="s">
        <v>15</v>
      </c>
      <c r="F49" s="11">
        <f>4680*1.302</f>
        <v>6093.360000000001</v>
      </c>
      <c r="J49" s="20">
        <v>13</v>
      </c>
      <c r="K49" s="20"/>
      <c r="L49" s="25"/>
      <c r="M49" s="25"/>
    </row>
    <row r="50" spans="1:13" ht="12.75">
      <c r="A50" s="55" t="s">
        <v>83</v>
      </c>
      <c r="B50" s="47"/>
      <c r="C50" s="47"/>
      <c r="D50" s="47"/>
      <c r="E50" s="56">
        <v>0</v>
      </c>
      <c r="F50" s="54">
        <f>E50*E32</f>
        <v>0</v>
      </c>
      <c r="J50" s="20">
        <v>14</v>
      </c>
      <c r="K50" s="20"/>
      <c r="L50" s="25"/>
      <c r="M50" s="25"/>
    </row>
    <row r="51" spans="1:13" ht="12.75">
      <c r="A51" s="4" t="s">
        <v>33</v>
      </c>
      <c r="F51" s="31">
        <f>F48+F49+F50</f>
        <v>15969.03</v>
      </c>
      <c r="J51" s="20">
        <v>15</v>
      </c>
      <c r="K51" s="20"/>
      <c r="L51" s="25"/>
      <c r="M51" s="25"/>
    </row>
    <row r="52" spans="1:13" ht="12.75">
      <c r="A52" s="4" t="s">
        <v>16</v>
      </c>
      <c r="J52" s="20">
        <v>16</v>
      </c>
      <c r="K52" s="20"/>
      <c r="L52" s="25"/>
      <c r="M52" s="25"/>
    </row>
    <row r="53" spans="1:13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  <c r="J53" s="20">
        <v>17</v>
      </c>
      <c r="K53" s="20"/>
      <c r="L53" s="25"/>
      <c r="M53" s="25"/>
    </row>
    <row r="54" spans="1:13" ht="12.75">
      <c r="A54" t="s">
        <v>79</v>
      </c>
      <c r="B54">
        <v>1287</v>
      </c>
      <c r="C54" t="s">
        <v>13</v>
      </c>
      <c r="D54" s="5">
        <v>0</v>
      </c>
      <c r="E54" t="s">
        <v>14</v>
      </c>
      <c r="F54" s="5">
        <f>B54*D54</f>
        <v>0</v>
      </c>
      <c r="J54" s="20">
        <v>18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19</v>
      </c>
      <c r="K55" s="20"/>
      <c r="L55" s="25"/>
      <c r="M55" s="25"/>
    </row>
    <row r="56" spans="1:13" ht="12.75">
      <c r="A56" s="4" t="s">
        <v>18</v>
      </c>
      <c r="B56" s="4"/>
      <c r="J56" s="20">
        <v>20</v>
      </c>
      <c r="K56" s="20"/>
      <c r="L56" s="25"/>
      <c r="M56" s="25"/>
    </row>
    <row r="57" spans="1:13" ht="12.75">
      <c r="A57" t="s">
        <v>19</v>
      </c>
      <c r="C57" s="47">
        <v>304687</v>
      </c>
      <c r="D57">
        <v>224780.8</v>
      </c>
      <c r="E57">
        <v>5990.2</v>
      </c>
      <c r="F57" s="35">
        <f>C57/D57*E57</f>
        <v>8119.626175367291</v>
      </c>
      <c r="J57" s="20">
        <v>21</v>
      </c>
      <c r="K57" s="20"/>
      <c r="L57" s="25"/>
      <c r="M57" s="25"/>
    </row>
    <row r="58" spans="1:13" ht="12.75">
      <c r="A58" t="s">
        <v>20</v>
      </c>
      <c r="F58" s="35">
        <f>M20</f>
        <v>2364.9178543200005</v>
      </c>
      <c r="J58" s="20">
        <v>22</v>
      </c>
      <c r="K58" s="20"/>
      <c r="L58" s="25"/>
      <c r="M58" s="25"/>
    </row>
    <row r="59" spans="1:13" ht="12.75">
      <c r="A59" t="s">
        <v>21</v>
      </c>
      <c r="F59" s="11">
        <f>M33</f>
        <v>4139.5603455171</v>
      </c>
      <c r="J59" s="20">
        <v>23</v>
      </c>
      <c r="K59" s="20"/>
      <c r="L59" s="25"/>
      <c r="M59" s="25"/>
    </row>
    <row r="60" spans="1:13" ht="12.75">
      <c r="A60" t="s">
        <v>71</v>
      </c>
      <c r="F60" s="5">
        <f>0*600*1.302</f>
        <v>0</v>
      </c>
      <c r="J60" s="20">
        <v>24</v>
      </c>
      <c r="K60" s="20"/>
      <c r="L60" s="25"/>
      <c r="M60" s="25"/>
    </row>
    <row r="61" spans="1:13" ht="12.75">
      <c r="A61" t="s">
        <v>22</v>
      </c>
      <c r="F61" s="11">
        <f>M61</f>
        <v>1139.99</v>
      </c>
      <c r="J61" s="20"/>
      <c r="K61" s="20"/>
      <c r="L61" s="30" t="s">
        <v>64</v>
      </c>
      <c r="M61" s="33">
        <f>SUM(M37:M60)</f>
        <v>1139.99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5990.2</v>
      </c>
      <c r="C64" t="s">
        <v>13</v>
      </c>
      <c r="D64" s="11">
        <v>0.43</v>
      </c>
      <c r="E64" t="s">
        <v>14</v>
      </c>
      <c r="F64" s="11">
        <f>B64*D64</f>
        <v>2575.786</v>
      </c>
    </row>
    <row r="65" spans="1:6" ht="12.75">
      <c r="A65" s="47" t="s">
        <v>75</v>
      </c>
      <c r="B65" s="47"/>
      <c r="C65" s="47"/>
      <c r="D65" s="54"/>
      <c r="E65" s="47"/>
      <c r="F65" s="54">
        <v>30710</v>
      </c>
    </row>
    <row r="66" spans="1:6" ht="12.75">
      <c r="A66" s="47" t="s">
        <v>84</v>
      </c>
      <c r="B66" s="47"/>
      <c r="C66" s="47"/>
      <c r="D66" s="54">
        <v>0</v>
      </c>
      <c r="E66" s="47"/>
      <c r="F66" s="5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49049.88037520439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5990.2</v>
      </c>
      <c r="C69" t="s">
        <v>65</v>
      </c>
      <c r="D69" s="5">
        <v>0.24</v>
      </c>
      <c r="E69" t="s">
        <v>14</v>
      </c>
      <c r="F69" s="11">
        <f>B69*D69</f>
        <v>1437.648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5990.2</v>
      </c>
      <c r="C72" t="s">
        <v>13</v>
      </c>
      <c r="D72" s="11">
        <v>0.94</v>
      </c>
      <c r="E72" t="s">
        <v>14</v>
      </c>
      <c r="F72" s="11">
        <f>B72*D72</f>
        <v>5630.788</v>
      </c>
    </row>
    <row r="73" spans="1:6" ht="12.75">
      <c r="A73" s="4" t="s">
        <v>29</v>
      </c>
      <c r="F73" s="31">
        <f>F69+F72</f>
        <v>7068.436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5990.2</v>
      </c>
      <c r="C76" t="s">
        <v>13</v>
      </c>
      <c r="D76" s="11">
        <v>1.54</v>
      </c>
      <c r="E76" t="s">
        <v>14</v>
      </c>
      <c r="F76" s="11">
        <f>B76*D76</f>
        <v>9224.908</v>
      </c>
    </row>
    <row r="77" spans="1:6" ht="12.75">
      <c r="A77" s="4" t="s">
        <v>31</v>
      </c>
      <c r="F77" s="31">
        <f>SUM(F76)</f>
        <v>9224.908</v>
      </c>
    </row>
    <row r="78" spans="1:6" ht="12.75">
      <c r="A78" s="57" t="s">
        <v>78</v>
      </c>
      <c r="B78" s="47"/>
      <c r="C78" s="47"/>
      <c r="D78" s="56">
        <v>0</v>
      </c>
      <c r="E78" s="47"/>
      <c r="F78" s="58">
        <f>D78*E32</f>
        <v>0</v>
      </c>
    </row>
    <row r="79" spans="1:6" ht="12.75">
      <c r="A79" s="1" t="s">
        <v>32</v>
      </c>
      <c r="B79" s="1"/>
      <c r="F79" s="31">
        <f>F51+F55+F67+F73+F77+F78</f>
        <v>81312.25437520439</v>
      </c>
    </row>
    <row r="80" spans="1:6" ht="12.75">
      <c r="A80" s="1" t="s">
        <v>76</v>
      </c>
      <c r="B80" s="36"/>
      <c r="C80" s="36">
        <v>0.058</v>
      </c>
      <c r="D80" s="1"/>
      <c r="E80" s="1"/>
      <c r="F80" s="31">
        <f>F79*5.8%</f>
        <v>4716.110753761854</v>
      </c>
    </row>
    <row r="81" spans="1:6" ht="12.75">
      <c r="A81" s="1"/>
      <c r="B81" s="36" t="s">
        <v>128</v>
      </c>
      <c r="C81" s="36"/>
      <c r="D81" s="1"/>
      <c r="E81" s="52"/>
      <c r="F81" s="53">
        <v>3261.4</v>
      </c>
    </row>
    <row r="82" spans="1:6" ht="12.75">
      <c r="A82" s="1"/>
      <c r="B82" s="36" t="s">
        <v>129</v>
      </c>
      <c r="C82" s="36"/>
      <c r="D82" s="1"/>
      <c r="E82" s="52"/>
      <c r="F82" s="53">
        <v>419.32</v>
      </c>
    </row>
    <row r="83" spans="1:6" ht="12.75">
      <c r="A83" s="1"/>
      <c r="B83" s="36" t="s">
        <v>130</v>
      </c>
      <c r="C83" s="36"/>
      <c r="D83" s="1"/>
      <c r="E83" s="52"/>
      <c r="F83" s="53">
        <v>0</v>
      </c>
    </row>
    <row r="84" spans="1:9" ht="15">
      <c r="A84" s="12" t="s">
        <v>34</v>
      </c>
      <c r="B84" s="12"/>
      <c r="C84" s="45"/>
      <c r="D84" s="12"/>
      <c r="E84" s="12"/>
      <c r="F84" s="42">
        <f>F79+F80+F81+F82+F83</f>
        <v>89709.08512896624</v>
      </c>
      <c r="I84" s="7"/>
    </row>
    <row r="85" spans="2:6" ht="12.75">
      <c r="B85" s="37" t="s">
        <v>67</v>
      </c>
      <c r="C85" s="38" t="s">
        <v>68</v>
      </c>
      <c r="D85" s="22" t="s">
        <v>69</v>
      </c>
      <c r="E85" s="22" t="s">
        <v>70</v>
      </c>
      <c r="F85" s="41" t="s">
        <v>135</v>
      </c>
    </row>
    <row r="86" spans="1:6" ht="12.75">
      <c r="A86" s="13"/>
      <c r="B86" s="39">
        <v>44470</v>
      </c>
      <c r="C86" s="40">
        <v>28764</v>
      </c>
      <c r="D86" s="43">
        <f>F43</f>
        <v>88316.02</v>
      </c>
      <c r="E86" s="43">
        <f>F84</f>
        <v>89709.08512896624</v>
      </c>
      <c r="F86" s="44">
        <f>C86+D86-E86</f>
        <v>27370.934871033765</v>
      </c>
    </row>
    <row r="88" spans="1:6" ht="13.5" thickBot="1">
      <c r="A88" t="s">
        <v>112</v>
      </c>
      <c r="C88" s="49">
        <v>44105</v>
      </c>
      <c r="D88" s="8" t="s">
        <v>113</v>
      </c>
      <c r="E88" s="49">
        <v>44135</v>
      </c>
      <c r="F88" t="s">
        <v>114</v>
      </c>
    </row>
    <row r="89" spans="1:7" ht="13.5" thickBot="1">
      <c r="A89" t="s">
        <v>115</v>
      </c>
      <c r="F89" s="50">
        <f>E86</f>
        <v>89709.08512896624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2020-09-12T14:11:17Z</cp:lastPrinted>
  <dcterms:created xsi:type="dcterms:W3CDTF">2008-08-18T07:30:19Z</dcterms:created>
  <dcterms:modified xsi:type="dcterms:W3CDTF">2021-02-15T06:08:39Z</dcterms:modified>
  <cp:category/>
  <cp:version/>
  <cp:contentType/>
  <cp:contentStatus/>
</cp:coreProperties>
</file>