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<sst xmlns="http://schemas.openxmlformats.org/spreadsheetml/2006/main" count="193" uniqueCount="160">
  <si>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</si>
  <si>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</si>
  <si>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</si>
  <si>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</si>
  <si>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</si>
  <si>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</si>
  <si>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</si>
  <si>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</si>
  <si>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</si>
  <si>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</si>
  <si>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</si>
  <si>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</si>
  <si>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</si>
  <si>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</si>
  <si>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</si>
  <si>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</si>
  <si>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</si>
  <si>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</si>
  <si>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</si>
  <si>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</si>
  <si>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</si>
  <si>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</si>
  <si>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</si>
  <si>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</si>
  <si>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</si>
  <si>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</si>
  <si>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</si>
  <si>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</si>
  <si>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</si>
  <si>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</si>
  <si>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</si>
  <si>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</si>
  <si>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</si>
  <si>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</si>
  <si>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</si>
  <si>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</si>
  <si>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</si>
  <si>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</si>
  <si>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</si>
  <si>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</si>
  <si>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</si>
  <si>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</si>
  <si>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</si>
  <si>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</si>
  <si>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</si>
  <si>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</si>
  <si>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</si>
  <si>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</si>
  <si>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</si>
  <si>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</si>
  <si>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</si>
  <si>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</si>
  <si>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</si>
  <si>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</si>
  <si>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</si>
  <si>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</si>
  <si>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</si>
  <si>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</si>
  <si>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</si>
  <si>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</si>
  <si>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</si>
  <si>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</si>
  <si>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</si>
  <si>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</si>
  <si>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</si>
  <si>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</si>
  <si>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</si>
  <si>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</si>
  <si>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</si>
  <si>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</si>
  <si>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</si>
  <si>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</si>
  <si>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</si>
  <si>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</si>
  <si>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</si>
  <si>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</si>
  <si>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</si>
  <si>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</si>
  <si>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</si>
  <si>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</si>
  <si>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</si>
  <si>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</si>
  <si>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</si>
  <si>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</si>
  <si>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</si>
  <si>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</si>
  <si>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</si>
  <si>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</si>
  <si>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</si>
  <si>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</si>
  <si>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</si>
  <si>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</si>
  <si>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</si>
  <si>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</si>
  <si>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</si>
  <si>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</si>
  <si>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</si>
  <si>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</si>
  <si>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</si>
  <si>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</si>
  <si>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</si>
  <si>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</si>
  <si>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</si>
  <si>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</si>
  <si>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</si>
  <si>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</si>
  <si>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</si>
  <si>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</si>
  <si>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</si>
  <si>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</si>
  <si>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</si>
  <si>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</si>
  <si>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</si>
  <si>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</si>
  <si>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</si>
  <si>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</si>
  <si>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</si>
  <si>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</si>
  <si>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</si>
  <si>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</si>
  <si>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</si>
  <si>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</si>
  <si>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</si>
  <si>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</si>
  <si>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</si>
  <si>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</si>
  <si>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</si>
  <si>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</si>
  <si>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</si>
  <si>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</si>
  <si>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</si>
  <si>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</si>
  <si>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</si>
  <si>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</si>
  <si>
    <t>смена труб д 50 пвх (0,5мп) кв.32-35</t>
  </si>
  <si>
    <t>труба д 110 пвх  2мп</t>
  </si>
  <si>
    <t>2шт</t>
  </si>
  <si>
    <t>смена труб д 110 пвх (5,5мп) кв.32-35</t>
  </si>
  <si>
    <t>труба д 110 пвх  0,5мп</t>
  </si>
  <si>
    <t>1шт</t>
  </si>
  <si>
    <t>труба д 110 пвх  1мп</t>
  </si>
  <si>
    <t>муфта комп. 110</t>
  </si>
  <si>
    <t>тройник 110х50</t>
  </si>
  <si>
    <t>трапер 110</t>
  </si>
  <si>
    <t>манжета 110</t>
  </si>
  <si>
    <t>рюмка</t>
  </si>
  <si>
    <t>тройник косой 110</t>
  </si>
  <si>
    <t>тройник прямой 110</t>
  </si>
  <si>
    <t>уголок</t>
  </si>
  <si>
    <t>труба д 50 пвх</t>
  </si>
  <si>
    <t>0,5мп</t>
  </si>
  <si>
    <t>смена труб д 20 п.пр. (1мп) кв.36</t>
  </si>
  <si>
    <t>труба д 20 п.пр.</t>
  </si>
  <si>
    <t>1мп</t>
  </si>
  <si>
    <t>американка 20</t>
  </si>
  <si>
    <t>муфта нер.20</t>
  </si>
  <si>
    <t>диск</t>
  </si>
  <si>
    <t>смена ламп (5шт) п-д2,3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</si>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</sst>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L6*126.87*1.302</f>
        <v>455.9098824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546.7614894000001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546.7614894000001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24.630000000000003</v>
      </c>
      <c r="M20" s="34">
        <f>SUM(M6:M19)</f>
        <v>4068.5001462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5">
        <f>0.055*146.9</f>
        <v>8.079500000000001</v>
      </c>
      <c r="M24" s="33">
        <f aca="true" t="shared" si="1" ref="M24:M35">L24*126.87*1.302*1.15</f>
        <v>1534.8016228545002</v>
      </c>
    </row>
    <row r="25" spans="1:13" ht="12.75">
      <c r="A25" t="s">
        <v>106</v>
      </c>
      <c r="J25" s="20">
        <v>2</v>
      </c>
      <c r="K25" s="20" t="s">
        <v>134</v>
      </c>
      <c r="L25" s="45">
        <f>0.05*133.04</f>
        <v>6.652</v>
      </c>
      <c r="M25" s="33">
        <f t="shared" si="1"/>
        <v>1263.6302240520001</v>
      </c>
    </row>
    <row r="26" spans="1:13" ht="12.75">
      <c r="A26" t="s">
        <v>107</v>
      </c>
      <c r="J26" s="20">
        <v>3</v>
      </c>
      <c r="K26" s="20" t="s">
        <v>151</v>
      </c>
      <c r="L26" s="25">
        <v>2.24</v>
      </c>
      <c r="M26" s="33">
        <f t="shared" si="1"/>
        <v>425.51589024000003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157</v>
      </c>
      <c r="L27" s="25">
        <f>0.05*7.1</f>
        <v>0.355</v>
      </c>
      <c r="M27" s="33">
        <f t="shared" si="1"/>
        <v>67.43667010499999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17.3265</v>
      </c>
      <c r="M36" s="34">
        <f>SUM(M24:M35)</f>
        <v>3291.3844072515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40154.86</v>
      </c>
      <c r="J40" s="20">
        <v>1</v>
      </c>
      <c r="K40" s="20" t="s">
        <v>135</v>
      </c>
      <c r="L40" s="47" t="s">
        <v>136</v>
      </c>
      <c r="M40" s="25">
        <f>2*336</f>
        <v>672</v>
      </c>
    </row>
    <row r="41" spans="1:13" ht="12.75">
      <c r="A41" t="s">
        <v>7</v>
      </c>
      <c r="F41" s="5">
        <v>35032.97</v>
      </c>
      <c r="J41" s="20">
        <v>2</v>
      </c>
      <c r="K41" s="20" t="s">
        <v>138</v>
      </c>
      <c r="L41" s="25" t="s">
        <v>139</v>
      </c>
      <c r="M41" s="25">
        <v>81</v>
      </c>
    </row>
    <row r="42" spans="2:13" ht="12.75">
      <c r="B42" t="s">
        <v>8</v>
      </c>
      <c r="F42" s="9">
        <f>F41/F40</f>
        <v>0.8724465730922732</v>
      </c>
      <c r="J42" s="20">
        <v>3</v>
      </c>
      <c r="K42" s="20" t="s">
        <v>140</v>
      </c>
      <c r="L42" s="25" t="s">
        <v>139</v>
      </c>
      <c r="M42" s="25">
        <v>206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5" t="s">
        <v>139</v>
      </c>
      <c r="M43" s="25">
        <v>71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35932.97</v>
      </c>
      <c r="J44" s="20">
        <v>5</v>
      </c>
      <c r="K44" s="20" t="s">
        <v>142</v>
      </c>
      <c r="L44" s="25" t="s">
        <v>139</v>
      </c>
      <c r="M44" s="25">
        <v>105</v>
      </c>
    </row>
    <row r="45" spans="10:13" ht="12.75">
      <c r="J45" s="20">
        <v>6</v>
      </c>
      <c r="K45" s="20" t="s">
        <v>143</v>
      </c>
      <c r="L45" s="25" t="s">
        <v>139</v>
      </c>
      <c r="M45" s="25">
        <v>180</v>
      </c>
    </row>
    <row r="46" spans="2:13" ht="12.75">
      <c r="B46" s="1" t="s">
        <v>10</v>
      </c>
      <c r="C46" s="1"/>
      <c r="J46" s="20">
        <v>7</v>
      </c>
      <c r="K46" s="20" t="s">
        <v>144</v>
      </c>
      <c r="L46" s="25" t="s">
        <v>139</v>
      </c>
      <c r="M46" s="25">
        <v>45</v>
      </c>
    </row>
    <row r="47" spans="10:13" ht="12.75">
      <c r="J47" s="20">
        <v>8</v>
      </c>
      <c r="K47" s="20" t="s">
        <v>145</v>
      </c>
      <c r="L47" s="25" t="s">
        <v>139</v>
      </c>
      <c r="M47" s="25">
        <v>58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146</v>
      </c>
      <c r="L48" s="25" t="s">
        <v>139</v>
      </c>
      <c r="M48" s="45">
        <v>105</v>
      </c>
    </row>
    <row r="49" spans="1:13" ht="12.75">
      <c r="A49" t="s">
        <v>12</v>
      </c>
      <c r="F49" s="11">
        <f>6098*1.302</f>
        <v>7939.5960000000005</v>
      </c>
      <c r="J49" s="20">
        <v>10</v>
      </c>
      <c r="K49" s="20" t="s">
        <v>147</v>
      </c>
      <c r="L49" s="25" t="s">
        <v>139</v>
      </c>
      <c r="M49" s="25">
        <v>105</v>
      </c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 t="s">
        <v>148</v>
      </c>
      <c r="L50" s="25" t="s">
        <v>139</v>
      </c>
      <c r="M50" s="25">
        <v>42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 t="s">
        <v>149</v>
      </c>
      <c r="L51" s="25" t="s">
        <v>150</v>
      </c>
      <c r="M51" s="45">
        <v>71.76</v>
      </c>
    </row>
    <row r="52" spans="1:13" ht="12.75">
      <c r="A52" s="4" t="s">
        <v>34</v>
      </c>
      <c r="F52" s="32">
        <f>F49+F50+F51</f>
        <v>10106.124</v>
      </c>
      <c r="J52" s="20">
        <v>13</v>
      </c>
      <c r="K52" s="20" t="s">
        <v>152</v>
      </c>
      <c r="L52" s="25" t="s">
        <v>153</v>
      </c>
      <c r="M52" s="25">
        <v>72.92</v>
      </c>
    </row>
    <row r="53" spans="1:13" ht="12.75">
      <c r="A53" s="4" t="s">
        <v>16</v>
      </c>
      <c r="J53" s="20">
        <v>14</v>
      </c>
      <c r="K53" s="20" t="s">
        <v>154</v>
      </c>
      <c r="L53" s="25" t="s">
        <v>139</v>
      </c>
      <c r="M53" s="45">
        <v>103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155</v>
      </c>
      <c r="L54" s="25" t="s">
        <v>139</v>
      </c>
      <c r="M54" s="25">
        <v>45.63</v>
      </c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 t="s">
        <v>156</v>
      </c>
      <c r="L55" s="25" t="s">
        <v>139</v>
      </c>
      <c r="M55" s="25">
        <v>23.5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 t="s">
        <v>158</v>
      </c>
      <c r="L56" s="25" t="s">
        <v>159</v>
      </c>
      <c r="M56" s="25">
        <f>5*13.77</f>
        <v>68.85</v>
      </c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233902</v>
      </c>
      <c r="D58">
        <v>229360</v>
      </c>
      <c r="E58">
        <v>3156.5</v>
      </c>
      <c r="F58" s="35">
        <f>C58/D58*E58</f>
        <v>3219.0079482036967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4068.5001462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3291.3844072515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2055.6600000000003</v>
      </c>
    </row>
    <row r="62" spans="1:6" ht="12.75">
      <c r="A62" t="s">
        <v>22</v>
      </c>
      <c r="F62" s="5">
        <f>M61</f>
        <v>2055.6600000000003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0.27</v>
      </c>
      <c r="E65" t="s">
        <v>14</v>
      </c>
      <c r="F65" s="5">
        <f>B65*D65</f>
        <v>852.2550000000001</v>
      </c>
    </row>
    <row r="66" spans="1:6" ht="12.75">
      <c r="A66" s="53" t="s">
        <v>78</v>
      </c>
      <c r="B66" s="53"/>
      <c r="C66" s="53"/>
      <c r="D66" s="54"/>
      <c r="E66" s="53"/>
      <c r="F66" s="55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13486.807501655196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0.95</v>
      </c>
      <c r="E73" t="s">
        <v>14</v>
      </c>
      <c r="F73" s="11">
        <f>B73*D73</f>
        <v>2998.6749999999997</v>
      </c>
    </row>
    <row r="74" spans="1:6" ht="12.75">
      <c r="A74" s="4" t="s">
        <v>29</v>
      </c>
      <c r="F74" s="32">
        <f>F70+F73</f>
        <v>3756.2349999999997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1.96</v>
      </c>
      <c r="E77" t="s">
        <v>14</v>
      </c>
      <c r="F77" s="5">
        <f>B77*D77</f>
        <v>6186.74</v>
      </c>
    </row>
    <row r="78" spans="1:6" ht="12.75">
      <c r="A78" s="4" t="s">
        <v>32</v>
      </c>
      <c r="F78" s="8">
        <f>SUM(F77)</f>
        <v>6186.74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33535.9065016552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1945.0825770960014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1709.61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39501.7090787512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43922</v>
      </c>
      <c r="C87" s="40">
        <v>-12311</v>
      </c>
      <c r="D87" s="43">
        <f>F44</f>
        <v>35932.97</v>
      </c>
      <c r="E87" s="43">
        <f>F85</f>
        <v>39501.7090787512</v>
      </c>
      <c r="F87" s="44">
        <f>C87+D87-E87</f>
        <v>-15879.739078751198</v>
      </c>
    </row>
    <row r="89" spans="1:6" ht="13.5" thickBot="1">
      <c r="A89" t="s">
        <v>111</v>
      </c>
      <c r="C89" s="49">
        <v>43922</v>
      </c>
      <c r="D89" s="8" t="s">
        <v>112</v>
      </c>
      <c r="E89" s="49">
        <v>43951</v>
      </c>
      <c r="F89" t="s">
        <v>113</v>
      </c>
    </row>
    <row r="90" spans="1:7" ht="13.5" thickBot="1">
      <c r="A90" t="s">
        <v>114</v>
      </c>
      <c r="F90" s="50">
        <f>E87</f>
        <v>39501.7090787512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2020-06-18T08:17:11Z</dcterms:modified>
  <cp:category/>
  <cp:version/>
  <cp:contentType/>
  <cp:contentStatus/>
</cp:coreProperties>
</file>