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<sst xmlns="http://schemas.openxmlformats.org/spreadsheetml/2006/main" count="182" uniqueCount="156">
  <si>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</si>
  <si>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</si>
  <si>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</si>
  <si>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</si>
  <si>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</si>
  <si>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</si>
  <si>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</si>
  <si>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</si>
  <si>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</si>
  <si>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</si>
  <si>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</si>
  <si>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</si>
  <si>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</si>
  <si>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</si>
  <si>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</si>
  <si>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</si>
  <si>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</si>
  <si>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</si>
  <si>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</si>
  <si>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</si>
  <si>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</si>
  <si>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</si>
  <si>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</si>
  <si>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</si>
  <si>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</si>
  <si>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</si>
  <si>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</si>
  <si>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</si>
  <si>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</si>
  <si>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</si>
  <si>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</si>
  <si>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</si>
  <si>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</si>
  <si>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</si>
  <si>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</si>
  <si>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</si>
  <si>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</si>
  <si>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</si>
  <si>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</si>
  <si>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</si>
  <si>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</si>
  <si>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</si>
  <si>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</si>
  <si>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</si>
  <si>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</si>
  <si>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</si>
  <si>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</si>
  <si>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</si>
  <si>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</si>
  <si>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</si>
  <si>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</si>
  <si>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</si>
  <si>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</si>
  <si>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</si>
  <si>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</si>
  <si>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</si>
  <si>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</si>
  <si>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</si>
  <si>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</si>
  <si>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</si>
  <si>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</si>
  <si>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</si>
  <si>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</si>
  <si>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</si>
  <si>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</si>
  <si>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</si>
  <si>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</si>
  <si>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</si>
  <si>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</si>
  <si>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</si>
  <si>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</si>
  <si>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</si>
  <si>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</si>
  <si>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</si>
  <si>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</si>
  <si>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</si>
  <si>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</si>
  <si>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</si>
  <si>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</si>
  <si>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</si>
  <si>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</si>
  <si>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</si>
  <si>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</si>
  <si>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</si>
  <si>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</si>
  <si>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</si>
  <si>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</si>
  <si>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</si>
  <si>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</si>
  <si>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</si>
  <si>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</si>
  <si>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</si>
  <si>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</si>
  <si>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</si>
  <si>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</si>
  <si>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</si>
  <si>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</si>
  <si>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</si>
  <si>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</si>
  <si>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</si>
  <si>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</si>
  <si>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</si>
  <si>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</si>
  <si>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</si>
  <si>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</si>
  <si>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</si>
  <si>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</si>
  <si>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</si>
  <si>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</si>
  <si>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</si>
  <si>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</si>
  <si>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</si>
  <si>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</si>
  <si>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</si>
  <si>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</si>
  <si>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</si>
  <si>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</si>
  <si>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</si>
  <si>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</si>
  <si>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</si>
  <si>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</si>
  <si>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</si>
  <si>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</si>
  <si>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</si>
  <si>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</si>
  <si>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</si>
  <si>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</si>
  <si>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</si>
  <si>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</si>
  <si>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</si>
  <si>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</si>
  <si>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</si>
  <si>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</si>
  <si>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октября</t>
  </si>
  <si>
    <t>за   октябрь  2020 г.</t>
  </si>
  <si>
    <t>ост.на 01.11</t>
  </si>
  <si>
    <t>смена труб д 110 (2мп) т.п.</t>
  </si>
  <si>
    <t>труба д 110</t>
  </si>
  <si>
    <t>2мп</t>
  </si>
  <si>
    <t>отвод 110</t>
  </si>
  <si>
    <t>1шт</t>
  </si>
  <si>
    <t>крепление 110</t>
  </si>
  <si>
    <t>3шт</t>
  </si>
  <si>
    <t>патрубок 110</t>
  </si>
  <si>
    <t xml:space="preserve">смена ламп (1шт) </t>
  </si>
  <si>
    <t>лампа</t>
  </si>
  <si>
    <t>смена эл.провода (40мп) т.п.</t>
  </si>
  <si>
    <t>смена патрона (6шт) т.п.</t>
  </si>
  <si>
    <t>смена ламп (10шт) т.п.</t>
  </si>
  <si>
    <t>провод</t>
  </si>
  <si>
    <t>40мп</t>
  </si>
  <si>
    <t>патрон</t>
  </si>
  <si>
    <t>6шт</t>
  </si>
  <si>
    <t>10шт</t>
  </si>
  <si>
    <t>сжим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</si>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</sst>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L49" sqref="L49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8">
        <f>L6*160.174*1.302</f>
        <v>396.2384412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8">
        <f t="shared" si="0"/>
        <v>283.62330528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4.84</v>
      </c>
      <c r="M20" s="33">
        <f>SUM(M6:M19)</f>
        <v>1009.3652923200001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f>0.02*146.9</f>
        <v>2.938</v>
      </c>
      <c r="M24" s="32">
        <f aca="true" t="shared" si="1" ref="M24:M35">L24*160.174*1.302*1.15</f>
        <v>704.6162217276</v>
      </c>
    </row>
    <row r="25" spans="1:13" ht="12.75">
      <c r="A25" t="s">
        <v>107</v>
      </c>
      <c r="J25" s="20">
        <v>2</v>
      </c>
      <c r="K25" s="20" t="s">
        <v>144</v>
      </c>
      <c r="L25" s="48">
        <v>0.07</v>
      </c>
      <c r="M25" s="32">
        <f t="shared" si="1"/>
        <v>16.787997114000003</v>
      </c>
    </row>
    <row r="26" spans="1:13" ht="12.75">
      <c r="A26" t="s">
        <v>108</v>
      </c>
      <c r="J26" s="20">
        <v>3</v>
      </c>
      <c r="K26" s="20" t="s">
        <v>146</v>
      </c>
      <c r="L26" s="48">
        <f>0.4*19</f>
        <v>7.6000000000000005</v>
      </c>
      <c r="M26" s="32">
        <f t="shared" si="1"/>
        <v>1822.6968295200002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147</v>
      </c>
      <c r="L27" s="25">
        <f>0.06*39.6</f>
        <v>2.376</v>
      </c>
      <c r="M27" s="32">
        <f t="shared" si="1"/>
        <v>569.8325877551999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148</v>
      </c>
      <c r="L28" s="25">
        <f>0.1*7.1</f>
        <v>0.71</v>
      </c>
      <c r="M28" s="32">
        <f t="shared" si="1"/>
        <v>170.27825644199999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13.693999999999999</v>
      </c>
      <c r="M36" s="33">
        <f>SUM(M24:M35)</f>
        <v>3284.2118925587997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36886.44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43453.24</v>
      </c>
      <c r="J40" s="20">
        <v>1</v>
      </c>
      <c r="K40" s="20" t="s">
        <v>137</v>
      </c>
      <c r="L40" s="25" t="s">
        <v>138</v>
      </c>
      <c r="M40" s="25">
        <f>2*340</f>
        <v>680</v>
      </c>
    </row>
    <row r="41" spans="2:13" ht="12.75">
      <c r="B41" t="s">
        <v>8</v>
      </c>
      <c r="F41" s="9">
        <f>F40/F39</f>
        <v>1.1780274811014562</v>
      </c>
      <c r="J41" s="20">
        <v>2</v>
      </c>
      <c r="K41" s="20" t="s">
        <v>139</v>
      </c>
      <c r="L41" s="25" t="s">
        <v>140</v>
      </c>
      <c r="M41" s="25">
        <v>90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141</v>
      </c>
      <c r="L42" s="25" t="s">
        <v>142</v>
      </c>
      <c r="M42" s="25">
        <f>3*58</f>
        <v>174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44608.24</v>
      </c>
      <c r="J43" s="20">
        <v>4</v>
      </c>
      <c r="K43" s="20" t="s">
        <v>143</v>
      </c>
      <c r="L43" s="25" t="s">
        <v>140</v>
      </c>
      <c r="M43" s="25">
        <v>117</v>
      </c>
    </row>
    <row r="44" spans="10:13" ht="12.75">
      <c r="J44" s="20">
        <v>5</v>
      </c>
      <c r="K44" s="20" t="s">
        <v>145</v>
      </c>
      <c r="L44" s="25" t="s">
        <v>140</v>
      </c>
      <c r="M44" s="25">
        <v>11.6</v>
      </c>
    </row>
    <row r="45" spans="2:13" ht="12.75">
      <c r="B45" s="1" t="s">
        <v>10</v>
      </c>
      <c r="C45" s="1"/>
      <c r="J45" s="20">
        <v>6</v>
      </c>
      <c r="K45" s="20" t="s">
        <v>149</v>
      </c>
      <c r="L45" s="25" t="s">
        <v>150</v>
      </c>
      <c r="M45" s="25">
        <f>40*27.1</f>
        <v>1084</v>
      </c>
    </row>
    <row r="46" spans="10:13" ht="12.75">
      <c r="J46" s="20">
        <v>7</v>
      </c>
      <c r="K46" s="20" t="s">
        <v>151</v>
      </c>
      <c r="L46" s="25" t="s">
        <v>152</v>
      </c>
      <c r="M46" s="25">
        <f>6*17.7</f>
        <v>106.19999999999999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145</v>
      </c>
      <c r="L47" s="25" t="s">
        <v>153</v>
      </c>
      <c r="M47" s="25">
        <f>10*11.6</f>
        <v>116</v>
      </c>
    </row>
    <row r="48" spans="1:13" ht="12.75">
      <c r="A48" t="s">
        <v>12</v>
      </c>
      <c r="F48" s="11">
        <f>5543*1.302</f>
        <v>7216.986</v>
      </c>
      <c r="J48" s="20">
        <v>9</v>
      </c>
      <c r="K48" s="20" t="s">
        <v>154</v>
      </c>
      <c r="L48" s="25" t="s">
        <v>155</v>
      </c>
      <c r="M48" s="25">
        <f>4*43.28</f>
        <v>173.12</v>
      </c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0">
        <v>0</v>
      </c>
      <c r="F50" s="6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9383.514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304687</v>
      </c>
      <c r="D57">
        <v>224780.8</v>
      </c>
      <c r="E57">
        <v>2641.1</v>
      </c>
      <c r="F57" s="34">
        <f>C57/D57*E57</f>
        <v>3579.9714019168896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1009.3652923200001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3284.2118925587997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/>
      <c r="K60" s="20"/>
      <c r="L60" s="30" t="s">
        <v>64</v>
      </c>
      <c r="M60" s="33">
        <f>SUM(M40:M59)</f>
        <v>2551.9199999999996</v>
      </c>
    </row>
    <row r="61" spans="1:6" ht="12.75">
      <c r="A61" t="s">
        <v>22</v>
      </c>
      <c r="F61" s="11">
        <f>M60</f>
        <v>2551.9199999999996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0.43</v>
      </c>
      <c r="E64" t="s">
        <v>14</v>
      </c>
      <c r="F64" s="11">
        <f>B64*D64</f>
        <v>1135.673</v>
      </c>
    </row>
    <row r="65" spans="1:6" ht="12.75">
      <c r="A65" s="49" t="s">
        <v>82</v>
      </c>
      <c r="B65" s="49"/>
      <c r="C65" s="49"/>
      <c r="D65" s="62"/>
      <c r="E65" s="49"/>
      <c r="F65" s="62">
        <v>0</v>
      </c>
    </row>
    <row r="66" spans="1:6" ht="12.75">
      <c r="A66" s="49" t="s">
        <v>84</v>
      </c>
      <c r="B66" s="49"/>
      <c r="C66" s="49"/>
      <c r="D66" s="62">
        <v>0</v>
      </c>
      <c r="E66" s="49"/>
      <c r="F66" s="62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12342.34158679569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0.94</v>
      </c>
      <c r="E72" t="s">
        <v>14</v>
      </c>
      <c r="F72" s="11">
        <f>B72*D72</f>
        <v>2482.6339999999996</v>
      </c>
    </row>
    <row r="73" spans="1:6" ht="12.75">
      <c r="A73" s="4" t="s">
        <v>29</v>
      </c>
      <c r="F73" s="31">
        <f>F69+F72</f>
        <v>3116.4979999999996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1.54</v>
      </c>
      <c r="E76" t="s">
        <v>14</v>
      </c>
      <c r="F76" s="11">
        <f>B76*D76</f>
        <v>4067.294</v>
      </c>
    </row>
    <row r="77" spans="1:6" ht="12.75">
      <c r="A77" s="4" t="s">
        <v>31</v>
      </c>
      <c r="F77" s="31">
        <f>SUM(F76)</f>
        <v>4067.294</v>
      </c>
    </row>
    <row r="78" spans="1:6" ht="12.75">
      <c r="A78" s="63" t="s">
        <v>77</v>
      </c>
      <c r="B78" s="49"/>
      <c r="C78" s="49"/>
      <c r="D78" s="64">
        <v>0</v>
      </c>
      <c r="E78" s="49"/>
      <c r="F78" s="65">
        <f>D78*E32</f>
        <v>0</v>
      </c>
    </row>
    <row r="79" spans="1:6" ht="12.75">
      <c r="A79" s="1" t="s">
        <v>32</v>
      </c>
      <c r="B79" s="1"/>
      <c r="F79" s="31">
        <f>F51+F55+F67+F73+F77+F78</f>
        <v>28909.64758679569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1676.75956003415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32519.05714682984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44470</v>
      </c>
      <c r="C86" s="39">
        <v>-3819</v>
      </c>
      <c r="D86" s="44">
        <f>F43</f>
        <v>44608.24</v>
      </c>
      <c r="E86" s="44">
        <f>F84</f>
        <v>32519.05714682984</v>
      </c>
      <c r="F86" s="45">
        <f>C86+D86-E86</f>
        <v>8270.182853170158</v>
      </c>
    </row>
    <row r="88" spans="1:6" ht="13.5" thickBot="1">
      <c r="A88" t="s">
        <v>112</v>
      </c>
      <c r="C88" s="52">
        <v>44105</v>
      </c>
      <c r="D88" s="8" t="s">
        <v>113</v>
      </c>
      <c r="E88" s="52">
        <v>44135</v>
      </c>
      <c r="F88" t="s">
        <v>114</v>
      </c>
    </row>
    <row r="89" spans="1:7" ht="13.5" thickBot="1">
      <c r="A89" t="s">
        <v>115</v>
      </c>
      <c r="F89" s="53">
        <f>E86</f>
        <v>32519.05714682984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2020-09-12T14:10:12Z</cp:lastPrinted>
  <dcterms:created xsi:type="dcterms:W3CDTF">2008-08-18T07:30:19Z</dcterms:created>
  <dcterms:modified xsi:type="dcterms:W3CDTF">2021-02-15T06:02:12Z</dcterms:modified>
  <cp:category/>
  <cp:version/>
  <cp:contentType/>
  <cp:contentStatus/>
</cp:coreProperties>
</file>