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<sst xmlns="http://schemas.openxmlformats.org/spreadsheetml/2006/main" count="175" uniqueCount="150">
  <si>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</si>
  <si>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</si>
  <si>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</si>
  <si>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</si>
  <si>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</si>
  <si>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</si>
  <si>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</si>
  <si>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</si>
  <si>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</si>
  <si>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</si>
  <si>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</si>
  <si>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</si>
  <si>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</si>
  <si>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</si>
  <si>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</si>
  <si>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</si>
  <si>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</si>
  <si>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</si>
  <si>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</si>
  <si>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</si>
  <si>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</si>
  <si>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</si>
  <si>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</si>
  <si>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</si>
  <si>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</si>
  <si>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</si>
  <si>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</si>
  <si>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</si>
  <si>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</si>
  <si>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</si>
  <si>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</si>
  <si>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</si>
  <si>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</si>
  <si>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</si>
  <si>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</si>
  <si>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</si>
  <si>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</si>
  <si>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</si>
  <si>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</si>
  <si>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</si>
  <si>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</si>
  <si>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</si>
  <si>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</si>
  <si>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</si>
  <si>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</si>
  <si>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</si>
  <si>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</si>
  <si>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</si>
  <si>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</si>
  <si>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</si>
  <si>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</si>
  <si>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</si>
  <si>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</si>
  <si>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</si>
  <si>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</si>
  <si>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</si>
  <si>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</si>
  <si>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</si>
  <si>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</si>
  <si>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</si>
  <si>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</si>
  <si>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</si>
  <si>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</si>
  <si>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</si>
  <si>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</si>
  <si>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</si>
  <si>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</si>
  <si>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</si>
  <si>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</si>
  <si>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</si>
  <si>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</si>
  <si>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</si>
  <si>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</si>
  <si>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</si>
  <si>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</si>
  <si>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</si>
  <si>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</si>
  <si>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</si>
  <si>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</si>
  <si>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</si>
  <si>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</si>
  <si>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</si>
  <si>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</si>
  <si>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</si>
  <si>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</si>
  <si>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</si>
  <si>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</si>
  <si>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</si>
  <si>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</si>
  <si>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</si>
  <si>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</si>
  <si>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</si>
  <si>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</si>
  <si>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</si>
  <si>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</si>
  <si>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</si>
  <si>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</si>
  <si>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</si>
  <si>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</si>
  <si>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</si>
  <si>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</si>
  <si>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</si>
  <si>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</si>
  <si>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</si>
  <si>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</si>
  <si>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</si>
  <si>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</si>
  <si>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</si>
  <si>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</si>
  <si>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</si>
  <si>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</si>
  <si>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</si>
  <si>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</si>
  <si>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</si>
  <si>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</si>
  <si>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</si>
  <si>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</si>
  <si>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</si>
  <si>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</si>
  <si>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</si>
  <si>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</si>
  <si>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</si>
  <si>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</si>
  <si>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</si>
  <si>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</si>
  <si>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</si>
  <si>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</si>
  <si>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</si>
  <si>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</si>
  <si>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</si>
  <si>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</si>
  <si>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2020г.</t>
  </si>
  <si>
    <t>февраля</t>
  </si>
  <si>
    <t>за   февраль  2020 г.</t>
  </si>
  <si>
    <t>ост.на 01.03</t>
  </si>
  <si>
    <t>ремонт канал-го стояка</t>
  </si>
  <si>
    <t>клеящая лента</t>
  </si>
  <si>
    <t>3шт</t>
  </si>
  <si>
    <t xml:space="preserve">смена замка (2шт) </t>
  </si>
  <si>
    <t>амок</t>
  </si>
  <si>
    <t>2шт</t>
  </si>
  <si>
    <t>смена ламп (11шт)</t>
  </si>
  <si>
    <t>лампа</t>
  </si>
  <si>
    <t>11шт</t>
  </si>
  <si>
    <t>смена авт.</t>
  </si>
  <si>
    <t>авт. Вн-40</t>
  </si>
  <si>
    <t>1шт</t>
  </si>
  <si>
    <t>саморез</t>
  </si>
  <si>
    <t xml:space="preserve">смена светильника (1шт) </t>
  </si>
  <si>
    <t>светильник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</si>
</sst>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65" sqref="D65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0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35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29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L6*126.87*1.302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10.29</v>
      </c>
      <c r="M11" s="51">
        <f t="shared" si="0"/>
        <v>1699.7509745999998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849.0495636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222.99939900000004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17.28</v>
      </c>
      <c r="M20" s="34">
        <f>SUM(M6:M19)</f>
        <v>2854.3923072000002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>
        <v>1.5</v>
      </c>
      <c r="M24" s="33">
        <f aca="true" t="shared" si="1" ref="M24:M35">L24*126.87*1.302*1.15</f>
        <v>284.9436765</v>
      </c>
    </row>
    <row r="25" spans="1:13" ht="12.75">
      <c r="A25" t="s">
        <v>106</v>
      </c>
      <c r="J25" s="20">
        <v>2</v>
      </c>
      <c r="K25" s="20" t="s">
        <v>138</v>
      </c>
      <c r="L25" s="25">
        <f>1.07*2</f>
        <v>2.14</v>
      </c>
      <c r="M25" s="33">
        <f t="shared" si="1"/>
        <v>406.51964513999997</v>
      </c>
    </row>
    <row r="26" spans="1:13" ht="12.75">
      <c r="A26" t="s">
        <v>107</v>
      </c>
      <c r="J26" s="20">
        <v>3</v>
      </c>
      <c r="K26" s="20" t="s">
        <v>141</v>
      </c>
      <c r="L26" s="25">
        <f>0.11*7.1</f>
        <v>0.7809999999999999</v>
      </c>
      <c r="M26" s="33">
        <f t="shared" si="1"/>
        <v>148.360674231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144</v>
      </c>
      <c r="L27" s="51">
        <v>1.5</v>
      </c>
      <c r="M27" s="33">
        <f t="shared" si="1"/>
        <v>284.9436765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148</v>
      </c>
      <c r="L28" s="25">
        <v>0.89</v>
      </c>
      <c r="M28" s="33">
        <f t="shared" si="1"/>
        <v>169.06658139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1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6.811</v>
      </c>
      <c r="M36" s="35">
        <f>SUM(M24:M35)</f>
        <v>1293.834253761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51433.44</v>
      </c>
      <c r="J40" s="45">
        <v>1</v>
      </c>
      <c r="K40" s="43" t="s">
        <v>136</v>
      </c>
      <c r="L40" s="23" t="s">
        <v>137</v>
      </c>
      <c r="M40" s="59">
        <f>3*313.5</f>
        <v>940.5</v>
      </c>
    </row>
    <row r="41" spans="1:13" ht="12.75">
      <c r="A41" t="s">
        <v>7</v>
      </c>
      <c r="F41" s="5">
        <v>43449.02</v>
      </c>
      <c r="J41" s="45">
        <v>2</v>
      </c>
      <c r="K41" s="43" t="s">
        <v>139</v>
      </c>
      <c r="L41" s="23" t="s">
        <v>140</v>
      </c>
      <c r="M41" s="23">
        <f>2*144.4</f>
        <v>288.8</v>
      </c>
    </row>
    <row r="42" spans="2:13" ht="12.75">
      <c r="B42" t="s">
        <v>8</v>
      </c>
      <c r="F42" s="9">
        <f>F41/F40</f>
        <v>0.8447620847448662</v>
      </c>
      <c r="J42" s="45">
        <v>3</v>
      </c>
      <c r="K42" s="43" t="s">
        <v>142</v>
      </c>
      <c r="L42" s="23" t="s">
        <v>143</v>
      </c>
      <c r="M42" s="59">
        <f>11*13.21</f>
        <v>145.31</v>
      </c>
    </row>
    <row r="43" spans="1:13" ht="22.5" customHeight="1">
      <c r="A43" s="67" t="s">
        <v>130</v>
      </c>
      <c r="B43" s="68"/>
      <c r="C43" s="68"/>
      <c r="D43" s="68"/>
      <c r="E43" s="68"/>
      <c r="F43" s="11">
        <f>(99.9+232.9+107.7+37.5+174.78+57.6)*12.81+(250+250+400)</f>
        <v>9999.9678</v>
      </c>
      <c r="J43" s="45">
        <v>4</v>
      </c>
      <c r="K43" s="43" t="s">
        <v>145</v>
      </c>
      <c r="L43" s="23" t="s">
        <v>146</v>
      </c>
      <c r="M43" s="23">
        <v>320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53448.987799999995</v>
      </c>
      <c r="J44" s="45">
        <v>5</v>
      </c>
      <c r="K44" s="43" t="s">
        <v>147</v>
      </c>
      <c r="L44" s="23" t="s">
        <v>140</v>
      </c>
      <c r="M44" s="23">
        <f>2*0.57</f>
        <v>1.14</v>
      </c>
    </row>
    <row r="45" spans="6:13" ht="12.75">
      <c r="F45" s="5"/>
      <c r="J45" s="45">
        <v>6</v>
      </c>
      <c r="K45" s="43" t="s">
        <v>149</v>
      </c>
      <c r="L45" s="23" t="s">
        <v>146</v>
      </c>
      <c r="M45" s="59">
        <v>296.95</v>
      </c>
    </row>
    <row r="46" spans="2:13" ht="12.75">
      <c r="B46" s="1" t="s">
        <v>10</v>
      </c>
      <c r="C46" s="1"/>
      <c r="J46" s="46">
        <v>7</v>
      </c>
      <c r="K46" s="20"/>
      <c r="L46" s="25"/>
      <c r="M46" s="51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7585*1.302</f>
        <v>9875.67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2080*1.302</f>
        <v>2708.1600000000003</v>
      </c>
      <c r="J50" s="46">
        <v>11</v>
      </c>
      <c r="K50" s="44"/>
      <c r="L50" s="25"/>
      <c r="M50" s="25"/>
    </row>
    <row r="51" spans="1:13" ht="12.75">
      <c r="A51" s="60" t="s">
        <v>83</v>
      </c>
      <c r="B51" s="57"/>
      <c r="C51" s="61"/>
      <c r="D51" s="61"/>
      <c r="E51" s="62">
        <v>0</v>
      </c>
      <c r="F51" s="63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12583.83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224982</v>
      </c>
      <c r="D58">
        <v>229360</v>
      </c>
      <c r="E58">
        <v>3670.7</v>
      </c>
      <c r="F58" s="36">
        <f>C58/D58*E58</f>
        <v>3600.634057377049</v>
      </c>
      <c r="J58" s="20"/>
      <c r="K58" s="20"/>
      <c r="L58" s="31" t="s">
        <v>65</v>
      </c>
      <c r="M58" s="28">
        <f>SUM(M40:M57)</f>
        <v>1992.7</v>
      </c>
    </row>
    <row r="59" spans="1:6" ht="12.75">
      <c r="A59" t="s">
        <v>20</v>
      </c>
      <c r="F59" s="36">
        <f>M20</f>
        <v>2854.3923072000002</v>
      </c>
    </row>
    <row r="60" spans="1:6" ht="12.75">
      <c r="A60" t="s">
        <v>21</v>
      </c>
      <c r="F60" s="11">
        <f>M36</f>
        <v>1293.834253761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M58</f>
        <v>1992.7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0.19</v>
      </c>
      <c r="E65" t="s">
        <v>14</v>
      </c>
      <c r="F65" s="11">
        <f>B65*D65</f>
        <v>697.433</v>
      </c>
    </row>
    <row r="66" spans="1:6" ht="12.75">
      <c r="A66" s="57" t="s">
        <v>75</v>
      </c>
      <c r="B66" s="57"/>
      <c r="C66" s="57"/>
      <c r="D66" s="58"/>
      <c r="E66" s="57"/>
      <c r="F66" s="58">
        <v>0</v>
      </c>
    </row>
    <row r="67" spans="1:6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10438.993618338049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0.23</v>
      </c>
      <c r="E70" t="s">
        <v>14</v>
      </c>
      <c r="F70" s="11">
        <f>B70*D70</f>
        <v>844.261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</v>
      </c>
      <c r="E73" t="s">
        <v>14</v>
      </c>
      <c r="F73" s="5">
        <f>B73*D73</f>
        <v>3670.7</v>
      </c>
    </row>
    <row r="74" spans="1:6" ht="12.75">
      <c r="A74" s="10" t="s">
        <v>29</v>
      </c>
      <c r="F74" s="8">
        <f>F70+F73</f>
        <v>4514.960999999999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2.23</v>
      </c>
      <c r="E77" t="s">
        <v>14</v>
      </c>
      <c r="F77" s="11">
        <f>B77*D77</f>
        <v>8185.660999999999</v>
      </c>
    </row>
    <row r="78" spans="1:6" ht="12.75">
      <c r="A78" s="64" t="s">
        <v>31</v>
      </c>
      <c r="B78" s="57"/>
      <c r="C78" s="57"/>
      <c r="D78" s="57"/>
      <c r="E78" s="57"/>
      <c r="F78" s="65">
        <f>SUM(F77)</f>
        <v>8185.660999999999</v>
      </c>
    </row>
    <row r="79" spans="1:6" ht="12.75">
      <c r="A79" s="64" t="s">
        <v>78</v>
      </c>
      <c r="B79" s="57"/>
      <c r="C79" s="57"/>
      <c r="D79" s="66">
        <v>0</v>
      </c>
      <c r="E79" s="57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35723.445618338046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2071.9598458636065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2585.2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v>293.7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7">
        <f>F80+F81+F82+F83+F84</f>
        <v>40674.30546420165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43862</v>
      </c>
      <c r="C87" s="42">
        <v>387594</v>
      </c>
      <c r="D87" s="48">
        <f>F44</f>
        <v>53448.987799999995</v>
      </c>
      <c r="E87" s="48">
        <f>F85</f>
        <v>40674.30546420165</v>
      </c>
      <c r="F87" s="49">
        <f>C87+D87-E87</f>
        <v>400368.68233579834</v>
      </c>
    </row>
    <row r="89" spans="1:6" ht="13.5" thickBot="1">
      <c r="A89" t="s">
        <v>111</v>
      </c>
      <c r="C89" s="53">
        <v>43862</v>
      </c>
      <c r="D89" s="8" t="s">
        <v>112</v>
      </c>
      <c r="E89" s="53">
        <v>43890</v>
      </c>
      <c r="F89" t="s">
        <v>113</v>
      </c>
    </row>
    <row r="90" spans="1:7" ht="13.5" thickBot="1">
      <c r="A90" t="s">
        <v>114</v>
      </c>
      <c r="F90" s="54">
        <f>E87</f>
        <v>40674.30546420165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2017-08-21T12:45:18Z</cp:lastPrinted>
  <dcterms:created xsi:type="dcterms:W3CDTF">2008-08-18T07:30:19Z</dcterms:created>
  <dcterms:modified xsi:type="dcterms:W3CDTF">2020-05-13T12:25:32Z</dcterms:modified>
  <cp:category/>
  <cp:version/>
  <cp:contentType/>
  <cp:contentStatus/>
</cp:coreProperties>
</file>