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<sst xmlns="http://schemas.openxmlformats.org/spreadsheetml/2006/main" count="164" uniqueCount="142">
  <si>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</si>
  <si>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</si>
  <si>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</si>
  <si>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</si>
  <si>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</si>
  <si>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</si>
  <si>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</si>
  <si>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</si>
  <si>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</si>
  <si>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</si>
  <si>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</si>
  <si>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</si>
  <si>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</si>
  <si>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</si>
  <si>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</si>
  <si>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</si>
  <si>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</si>
  <si>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</si>
  <si>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</si>
  <si>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</si>
  <si>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</si>
  <si>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</si>
  <si>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</si>
  <si>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</si>
  <si>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</si>
  <si>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</si>
  <si>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</si>
  <si>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</si>
  <si>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</si>
  <si>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</si>
  <si>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</si>
  <si>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</si>
  <si>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</si>
  <si>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</si>
  <si>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</si>
  <si>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</si>
  <si>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</si>
  <si>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</si>
  <si>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</si>
  <si>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</si>
  <si>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</si>
  <si>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</si>
  <si>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</si>
  <si>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</si>
  <si>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</si>
  <si>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</si>
  <si>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</si>
  <si>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</si>
  <si>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</si>
  <si>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</si>
  <si>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</si>
  <si>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</si>
  <si>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</si>
  <si>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</si>
  <si>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</si>
  <si>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</si>
  <si>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</si>
  <si>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</si>
  <si>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</si>
  <si>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</si>
  <si>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</si>
  <si>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</si>
  <si>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</si>
  <si>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</si>
  <si>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</si>
  <si>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</si>
  <si>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</si>
  <si>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</si>
  <si>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</si>
  <si>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</si>
  <si>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</si>
  <si>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</si>
  <si>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</si>
  <si>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</si>
  <si>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</si>
  <si>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</si>
  <si>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</si>
  <si>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</si>
  <si>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</si>
  <si>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</si>
  <si>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</si>
  <si>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</si>
  <si>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</si>
  <si>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</si>
  <si>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</si>
  <si>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</si>
  <si>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</si>
  <si>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</si>
  <si>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</si>
  <si>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</si>
  <si>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</si>
  <si>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</si>
  <si>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</si>
  <si>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</si>
  <si>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</si>
  <si>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</si>
  <si>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</si>
  <si>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</si>
  <si>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</si>
  <si>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</si>
  <si>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</si>
  <si>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</si>
  <si>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</si>
  <si>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</si>
  <si>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</si>
  <si>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</si>
  <si>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</si>
  <si>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</si>
  <si>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</si>
  <si>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</si>
  <si>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</si>
  <si>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</si>
  <si>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</si>
  <si>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</si>
  <si>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</si>
  <si>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</si>
  <si>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</si>
  <si>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</si>
  <si>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</si>
  <si>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</si>
  <si>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</si>
  <si>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</si>
  <si>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</si>
  <si>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</si>
  <si>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</si>
  <si>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</si>
  <si>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</si>
  <si>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</si>
  <si>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</si>
  <si>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</si>
  <si>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</si>
  <si>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</si>
  <si>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</si>
  <si>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2020г.</t>
  </si>
  <si>
    <t>за   январь  2020 г.</t>
  </si>
  <si>
    <t>ост.на 01.02</t>
  </si>
  <si>
    <t>договор</t>
  </si>
  <si>
    <t>спец.техника</t>
  </si>
  <si>
    <t>1,5часа</t>
  </si>
  <si>
    <t>смена замка (1шт) эл.уз.</t>
  </si>
  <si>
    <t>замок</t>
  </si>
  <si>
    <t>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</si>
</sst>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58">
      <selection activeCell="D54" sqref="D54:D77"/>
    </sheetView>
  </sheetViews>
  <sheetFormatPr defaultColWidth="9.00390625" defaultRowHeight="12.75"/>
  <cols>
    <col min="1" max="1" width="15.50390625" style="0" customWidth="1"/>
    <col min="2" max="2" width="10.00390625" style="0" customWidth="1"/>
    <col min="3" max="3" width="11.50390625" style="0" customWidth="1"/>
    <col min="4" max="4" width="11.125" style="0" customWidth="1"/>
    <col min="5" max="5" width="12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</v>
      </c>
      <c r="M11" s="45">
        <f t="shared" si="0"/>
        <v>495.55422000000004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82.59237</v>
      </c>
    </row>
    <row r="20" spans="1:13" ht="12.75">
      <c r="A20" t="s">
        <v>128</v>
      </c>
      <c r="J20" s="20"/>
      <c r="K20" s="27" t="s">
        <v>57</v>
      </c>
      <c r="L20" s="28">
        <f>SUM(L6:L19)</f>
        <v>4.58</v>
      </c>
      <c r="M20" s="33">
        <f>SUM(M6:M19)</f>
        <v>756.5461092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/>
      <c r="M24" s="32">
        <v>4752</v>
      </c>
    </row>
    <row r="25" spans="1:13" ht="12.75">
      <c r="A25" t="s">
        <v>107</v>
      </c>
      <c r="J25" s="20">
        <v>2</v>
      </c>
      <c r="K25" s="20" t="s">
        <v>139</v>
      </c>
      <c r="L25" s="25">
        <v>1.07</v>
      </c>
      <c r="M25" s="32">
        <f aca="true" t="shared" si="1" ref="M25:M33">L25*126.87*1.302*1.15</f>
        <v>203.25982256999998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51" t="s">
        <v>110</v>
      </c>
      <c r="B28" s="51"/>
      <c r="C28" s="51"/>
      <c r="D28" s="51"/>
      <c r="E28" s="51"/>
      <c r="F28" s="5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7"/>
      <c r="L33" s="48"/>
      <c r="M33" s="32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1.07</v>
      </c>
      <c r="M34" s="33">
        <f>SUM(M24:M33)</f>
        <v>4955.25982257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 t="s">
        <v>137</v>
      </c>
      <c r="L38" s="25" t="s">
        <v>138</v>
      </c>
      <c r="M38" s="25">
        <f>1.5*1400</f>
        <v>2100</v>
      </c>
    </row>
    <row r="39" spans="10:13" ht="12.75">
      <c r="J39" s="20">
        <v>2</v>
      </c>
      <c r="K39" s="20" t="s">
        <v>140</v>
      </c>
      <c r="L39" s="25" t="s">
        <v>141</v>
      </c>
      <c r="M39" s="25">
        <v>314</v>
      </c>
    </row>
    <row r="40" spans="1:13" ht="12.75">
      <c r="A40" s="2" t="s">
        <v>6</v>
      </c>
      <c r="F40" s="11">
        <f>21439.46+19054.24</f>
        <v>40493.7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22389.65</v>
      </c>
      <c r="J41" s="20">
        <v>4</v>
      </c>
      <c r="K41" s="20"/>
      <c r="L41" s="25"/>
      <c r="M41" s="25"/>
    </row>
    <row r="42" spans="6:13" ht="12.75">
      <c r="F42" s="9">
        <f>F41/F40</f>
        <v>0.5529168734889626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23039.65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3989.7*1.302</f>
        <v>5194.5894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1000*1.302</f>
        <v>1302</v>
      </c>
      <c r="J50" s="20">
        <v>13</v>
      </c>
      <c r="K50" s="20"/>
      <c r="L50" s="25"/>
      <c r="M50" s="25"/>
    </row>
    <row r="51" spans="1:13" ht="12.75">
      <c r="A51" s="63" t="s">
        <v>83</v>
      </c>
      <c r="B51" s="61"/>
      <c r="C51" s="61"/>
      <c r="D51" s="61"/>
      <c r="E51" s="64">
        <v>0</v>
      </c>
      <c r="F51" s="62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6496.5894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2414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50">
        <v>240839</v>
      </c>
      <c r="D58">
        <v>229360</v>
      </c>
      <c r="E58">
        <v>1579.8</v>
      </c>
      <c r="F58" s="34">
        <f>C58/D58*E58</f>
        <v>1658.8657664806417</v>
      </c>
    </row>
    <row r="59" spans="1:6" ht="12.75">
      <c r="A59" t="s">
        <v>20</v>
      </c>
      <c r="F59" s="34">
        <f>M20</f>
        <v>756.5461092</v>
      </c>
    </row>
    <row r="60" spans="1:6" ht="12.75">
      <c r="A60" t="s">
        <v>21</v>
      </c>
      <c r="F60" s="11">
        <f>M34</f>
        <v>4955.25982257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M55</f>
        <v>2414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2:6" ht="12.75">
      <c r="B65">
        <v>1579.8</v>
      </c>
      <c r="C65" s="46"/>
      <c r="D65" s="49">
        <v>0.17</v>
      </c>
      <c r="E65" s="46"/>
      <c r="F65" s="49">
        <v>0</v>
      </c>
    </row>
    <row r="66" spans="1:6" ht="12.75">
      <c r="A66" s="61" t="s">
        <v>82</v>
      </c>
      <c r="B66" s="61"/>
      <c r="C66" s="61"/>
      <c r="D66" s="62"/>
      <c r="E66" s="61"/>
      <c r="F66" s="62">
        <v>0</v>
      </c>
    </row>
    <row r="67" spans="1:6" ht="12.75">
      <c r="A67" s="61" t="s">
        <v>84</v>
      </c>
      <c r="B67" s="61"/>
      <c r="C67" s="65"/>
      <c r="D67" s="62">
        <v>0</v>
      </c>
      <c r="E67" s="61"/>
      <c r="F67" s="62">
        <f>D67*E33</f>
        <v>0</v>
      </c>
    </row>
    <row r="68" spans="1:6" ht="12.75">
      <c r="A68" s="4" t="s">
        <v>25</v>
      </c>
      <c r="B68" s="10"/>
      <c r="F68" s="31">
        <f>SUM(F58:F67)</f>
        <v>9784.671698250642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0.23</v>
      </c>
      <c r="E70" t="s">
        <v>14</v>
      </c>
      <c r="F70" s="11">
        <f>B70*D70</f>
        <v>363.354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1.03</v>
      </c>
      <c r="E73" t="s">
        <v>14</v>
      </c>
      <c r="F73" s="11">
        <f>B73*D73</f>
        <v>1627.194</v>
      </c>
    </row>
    <row r="74" spans="1:6" ht="12.75">
      <c r="A74" s="4" t="s">
        <v>29</v>
      </c>
      <c r="F74" s="31">
        <f>F70+F73</f>
        <v>1990.548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2</v>
      </c>
      <c r="E77" t="s">
        <v>14</v>
      </c>
      <c r="F77" s="11">
        <f>B77*D77</f>
        <v>3159.6</v>
      </c>
    </row>
    <row r="78" spans="1:6" ht="12.75">
      <c r="A78" s="4" t="s">
        <v>31</v>
      </c>
      <c r="F78" s="31">
        <f>SUM(F77)</f>
        <v>3159.6</v>
      </c>
    </row>
    <row r="79" spans="1:6" ht="12.75">
      <c r="A79" s="66" t="s">
        <v>77</v>
      </c>
      <c r="B79" s="61"/>
      <c r="C79" s="61"/>
      <c r="D79" s="64">
        <v>0</v>
      </c>
      <c r="E79" s="61"/>
      <c r="F79" s="67">
        <f>D79*E33</f>
        <v>0</v>
      </c>
    </row>
    <row r="80" spans="1:6" ht="12.75">
      <c r="A80" s="1" t="s">
        <v>32</v>
      </c>
      <c r="B80" s="1"/>
      <c r="F80" s="31">
        <f>F52+F56+F68+F74+F78+F79</f>
        <v>21431.40909825064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1243.021727698537</v>
      </c>
      <c r="I81" s="7"/>
    </row>
    <row r="82" spans="1:9" ht="12.75">
      <c r="A82" s="1"/>
      <c r="B82" s="35" t="s">
        <v>129</v>
      </c>
      <c r="C82" s="35"/>
      <c r="D82" s="1"/>
      <c r="E82" s="59"/>
      <c r="F82" s="60">
        <v>0</v>
      </c>
      <c r="I82" s="7"/>
    </row>
    <row r="83" spans="1:9" ht="12.75">
      <c r="A83" s="1"/>
      <c r="B83" s="35" t="s">
        <v>130</v>
      </c>
      <c r="C83" s="35"/>
      <c r="D83" s="1"/>
      <c r="E83" s="59"/>
      <c r="F83" s="60">
        <v>0</v>
      </c>
      <c r="I83" s="7"/>
    </row>
    <row r="84" spans="1:9" ht="12.75">
      <c r="A84" s="1"/>
      <c r="B84" s="35" t="s">
        <v>131</v>
      </c>
      <c r="C84" s="35"/>
      <c r="D84" s="1"/>
      <c r="E84" s="59"/>
      <c r="F84" s="60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1">
        <f>F80+F81+F82+F83+F84</f>
        <v>22674.430825949177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43831</v>
      </c>
      <c r="C87" s="39">
        <v>-127826</v>
      </c>
      <c r="D87" s="42">
        <f>F44</f>
        <v>23039.65</v>
      </c>
      <c r="E87" s="42">
        <f>F85</f>
        <v>22674.430825949177</v>
      </c>
      <c r="F87" s="43">
        <f>C87+D87-E87</f>
        <v>-127460.78082594919</v>
      </c>
    </row>
    <row r="88" spans="1:6" ht="12.75">
      <c r="A88" s="13"/>
      <c r="B88" s="54"/>
      <c r="C88" s="55"/>
      <c r="D88" s="56"/>
      <c r="E88" s="56"/>
      <c r="F88" s="57"/>
    </row>
    <row r="89" spans="1:6" ht="13.5" thickBot="1">
      <c r="A89" t="s">
        <v>112</v>
      </c>
      <c r="C89" s="52">
        <v>43831</v>
      </c>
      <c r="D89" s="8" t="s">
        <v>113</v>
      </c>
      <c r="E89" s="52">
        <v>43861</v>
      </c>
      <c r="F89" t="s">
        <v>114</v>
      </c>
    </row>
    <row r="90" spans="1:7" ht="13.5" thickBot="1">
      <c r="A90" t="s">
        <v>115</v>
      </c>
      <c r="C90" s="52"/>
      <c r="D90" s="8"/>
      <c r="E90" s="52"/>
      <c r="F90" s="53">
        <v>18067</v>
      </c>
      <c r="G90" t="s">
        <v>14</v>
      </c>
    </row>
    <row r="91" spans="1:6" ht="13.5" thickBot="1">
      <c r="A91" t="s">
        <v>116</v>
      </c>
      <c r="F91" s="53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2017-08-21T12:51:39Z</cp:lastPrinted>
  <dcterms:created xsi:type="dcterms:W3CDTF">2008-08-18T07:30:19Z</dcterms:created>
  <dcterms:modified xsi:type="dcterms:W3CDTF">2020-03-24T09:57:29Z</dcterms:modified>
  <cp:category/>
  <cp:version/>
  <cp:contentType/>
  <cp:contentStatus/>
</cp:coreProperties>
</file>