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<sst xmlns="http://schemas.openxmlformats.org/spreadsheetml/2006/main" count="159" uniqueCount="136">
  <si>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</si>
  <si>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</si>
  <si>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</si>
  <si>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</si>
  <si>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</si>
  <si>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</si>
  <si>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</si>
  <si>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</si>
  <si>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</si>
  <si>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</si>
  <si>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</si>
  <si>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</si>
  <si>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</si>
  <si>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</si>
  <si>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</si>
  <si>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</si>
  <si>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</si>
  <si>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</si>
  <si>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</si>
  <si>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</si>
  <si>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</si>
  <si>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</si>
  <si>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</si>
  <si>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</si>
  <si>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</si>
  <si>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</si>
  <si>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</si>
  <si>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</si>
  <si>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</si>
  <si>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</si>
  <si>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</si>
  <si>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</si>
  <si>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</si>
  <si>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</si>
  <si>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</si>
  <si>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</si>
  <si>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</si>
  <si>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</si>
  <si>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</si>
  <si>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</si>
  <si>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</si>
  <si>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</si>
  <si>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</si>
  <si>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</si>
  <si>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</si>
  <si>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</si>
  <si>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</si>
  <si>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</si>
  <si>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</si>
  <si>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</si>
  <si>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</si>
  <si>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</si>
  <si>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</si>
  <si>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</si>
  <si>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</si>
  <si>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</si>
  <si>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</si>
  <si>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</si>
  <si>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</si>
  <si>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</si>
  <si>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</si>
  <si>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</si>
  <si>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</si>
  <si>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</si>
  <si>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</si>
  <si>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</si>
  <si>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</si>
  <si>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</si>
  <si>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</si>
  <si>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</si>
  <si>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</si>
  <si>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</si>
  <si>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</si>
  <si>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</si>
  <si>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</si>
  <si>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</si>
  <si>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</si>
  <si>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</si>
  <si>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</si>
  <si>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</si>
  <si>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</si>
  <si>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</si>
  <si>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</si>
  <si>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</si>
  <si>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</si>
  <si>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</si>
  <si>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</si>
  <si>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</si>
  <si>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</si>
  <si>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</si>
  <si>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</si>
  <si>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</si>
  <si>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</si>
  <si>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</si>
  <si>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</si>
  <si>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</si>
  <si>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</si>
  <si>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</si>
  <si>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</si>
  <si>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</si>
  <si>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</si>
  <si>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</si>
  <si>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</si>
  <si>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</si>
  <si>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</si>
  <si>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</si>
  <si>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</si>
  <si>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</si>
  <si>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</si>
  <si>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</si>
  <si>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</si>
  <si>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</si>
  <si>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</si>
  <si>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</si>
  <si>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</si>
  <si>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</si>
  <si>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</si>
  <si>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</si>
  <si>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</si>
  <si>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</si>
  <si>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</si>
  <si>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</si>
  <si>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</si>
  <si>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</si>
  <si>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</si>
  <si>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</si>
  <si>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</si>
  <si>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</si>
  <si>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</si>
  <si>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>1.2 Аренда</t>
    </r>
    <r>
      <rPr>
        <sz val="8"/>
        <rFont val="Arial Cyr"/>
        <family val="0"/>
      </rPr>
      <t xml:space="preserve"> (спарк,ростелеком, ИП"Фролова",комстар,видикон)</t>
    </r>
  </si>
  <si>
    <t>3.  Материалы, спецодежда и инвентарь</t>
  </si>
  <si>
    <t>2020г.</t>
  </si>
  <si>
    <t>августа</t>
  </si>
  <si>
    <t>за   август  2020 г.</t>
  </si>
  <si>
    <t>ост.на 01.09</t>
  </si>
  <si>
    <t xml:space="preserve">прочистка канализации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</si>
</sst>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K24" sqref="K24:L24"/>
    </sheetView>
  </sheetViews>
  <sheetFormatPr defaultColWidth="9.00390625" defaultRowHeight="12.75"/>
  <cols>
    <col min="1" max="1" width="15.50390625" style="0" customWidth="1"/>
    <col min="3" max="3" width="10.50390625" style="0" customWidth="1"/>
    <col min="4" max="4" width="11.125" style="0" customWidth="1"/>
    <col min="5" max="5" width="11.87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83</v>
      </c>
      <c r="D1" s="8">
        <v>8</v>
      </c>
      <c r="K1" t="s">
        <v>67</v>
      </c>
    </row>
    <row r="2" spans="1:11" ht="12.75">
      <c r="A2" t="s">
        <v>84</v>
      </c>
      <c r="K2" s="5" t="s">
        <v>133</v>
      </c>
    </row>
    <row r="3" spans="1:13" ht="12.75">
      <c r="A3" t="s">
        <v>85</v>
      </c>
      <c r="J3" s="14" t="s">
        <v>36</v>
      </c>
      <c r="K3" s="49" t="s">
        <v>61</v>
      </c>
      <c r="L3" s="22" t="s">
        <v>39</v>
      </c>
      <c r="M3" s="22" t="s">
        <v>42</v>
      </c>
    </row>
    <row r="4" spans="5:13" ht="12.75">
      <c r="E4" s="8">
        <v>30</v>
      </c>
      <c r="F4" s="8" t="s">
        <v>132</v>
      </c>
      <c r="G4" s="8" t="s">
        <v>131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86</v>
      </c>
      <c r="J5" s="15"/>
      <c r="K5" s="15"/>
      <c r="L5" s="21" t="s">
        <v>41</v>
      </c>
      <c r="M5" s="21"/>
    </row>
    <row r="6" spans="2:13" ht="12.75">
      <c r="B6" t="s">
        <v>87</v>
      </c>
      <c r="C6" s="1" t="s">
        <v>88</v>
      </c>
      <c r="D6" s="1"/>
      <c r="E6" s="1" t="s">
        <v>109</v>
      </c>
      <c r="J6" s="20">
        <v>1</v>
      </c>
      <c r="K6" s="20" t="s">
        <v>76</v>
      </c>
      <c r="L6" s="25">
        <v>0</v>
      </c>
      <c r="M6" s="44">
        <f>L6*160.174*1.302</f>
        <v>0</v>
      </c>
    </row>
    <row r="7" spans="10:13" ht="12.75">
      <c r="J7" s="14">
        <v>2</v>
      </c>
      <c r="K7" s="14" t="s">
        <v>44</v>
      </c>
      <c r="L7" s="14"/>
      <c r="M7" s="44">
        <f aca="true" t="shared" si="0" ref="M7:M19">L7*160.174*1.302</f>
        <v>0</v>
      </c>
    </row>
    <row r="8" spans="1:13" ht="12.75">
      <c r="A8" t="s">
        <v>89</v>
      </c>
      <c r="J8" s="15"/>
      <c r="K8" s="15" t="s">
        <v>45</v>
      </c>
      <c r="L8" s="21"/>
      <c r="M8" s="44">
        <f t="shared" si="0"/>
        <v>0</v>
      </c>
    </row>
    <row r="9" spans="5:13" ht="12.75">
      <c r="E9" t="s">
        <v>90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92</v>
      </c>
      <c r="J11" s="16"/>
      <c r="K11" s="18" t="s">
        <v>49</v>
      </c>
      <c r="L11" s="23"/>
      <c r="M11" s="44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4">
        <f t="shared" si="0"/>
        <v>0</v>
      </c>
    </row>
    <row r="13" spans="1:13" ht="12.75">
      <c r="A13" t="s">
        <v>94</v>
      </c>
      <c r="J13" s="16"/>
      <c r="K13" s="18" t="s">
        <v>79</v>
      </c>
      <c r="L13" s="23"/>
      <c r="M13" s="44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5:13" ht="12.75">
      <c r="E15" t="s">
        <v>96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/>
      <c r="M16" s="44">
        <f t="shared" si="0"/>
        <v>0</v>
      </c>
    </row>
    <row r="17" spans="5:13" ht="12.75">
      <c r="E17" t="s">
        <v>98</v>
      </c>
      <c r="J17" s="15" t="s">
        <v>54</v>
      </c>
      <c r="K17" s="26" t="s">
        <v>81</v>
      </c>
      <c r="L17" s="21">
        <v>0</v>
      </c>
      <c r="M17" s="44">
        <f t="shared" si="0"/>
        <v>0</v>
      </c>
    </row>
    <row r="18" spans="1:13" ht="12.75">
      <c r="A18" t="s">
        <v>99</v>
      </c>
      <c r="J18" s="15" t="s">
        <v>56</v>
      </c>
      <c r="K18" s="26" t="s">
        <v>55</v>
      </c>
      <c r="L18" s="21">
        <v>1.35</v>
      </c>
      <c r="M18" s="44">
        <f t="shared" si="0"/>
        <v>281.53783980000003</v>
      </c>
    </row>
    <row r="19" spans="1:13" ht="12.75">
      <c r="A19" t="s">
        <v>100</v>
      </c>
      <c r="J19" s="16" t="s">
        <v>80</v>
      </c>
      <c r="K19" s="18" t="s">
        <v>57</v>
      </c>
      <c r="L19" s="23">
        <v>0.5</v>
      </c>
      <c r="M19" s="44">
        <f t="shared" si="0"/>
        <v>104.27327400000001</v>
      </c>
    </row>
    <row r="20" spans="1:13" ht="12.75">
      <c r="A20" t="s">
        <v>125</v>
      </c>
      <c r="J20" s="20"/>
      <c r="K20" s="27" t="s">
        <v>58</v>
      </c>
      <c r="L20" s="28">
        <f>SUM(L6:L19)</f>
        <v>1.85</v>
      </c>
      <c r="M20" s="33">
        <f>SUM(M6:M19)</f>
        <v>385.81111380000004</v>
      </c>
    </row>
    <row r="21" spans="1:11" ht="12.75">
      <c r="A21" t="s">
        <v>101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135</v>
      </c>
      <c r="L24" s="44">
        <v>4.83</v>
      </c>
      <c r="M24" s="32">
        <f>L24*160.174*1.302*1.15</f>
        <v>1158.371800866</v>
      </c>
    </row>
    <row r="25" spans="1:13" ht="12.75">
      <c r="A25" t="s">
        <v>105</v>
      </c>
      <c r="J25" s="20">
        <v>2</v>
      </c>
      <c r="K25" s="20"/>
      <c r="L25" s="44"/>
      <c r="M25" s="32">
        <f aca="true" t="shared" si="1" ref="M25:M37">L25*160.174*1.302*1.15</f>
        <v>0</v>
      </c>
    </row>
    <row r="26" spans="1:13" ht="12.75">
      <c r="A26" t="s">
        <v>106</v>
      </c>
      <c r="J26" s="20">
        <v>3</v>
      </c>
      <c r="K26" s="20"/>
      <c r="L26" s="44"/>
      <c r="M26" s="32">
        <f t="shared" si="1"/>
        <v>0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20"/>
      <c r="L27" s="44"/>
      <c r="M27" s="32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2803</v>
      </c>
      <c r="F32" t="s">
        <v>66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381</v>
      </c>
      <c r="F35" t="s">
        <v>66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58</v>
      </c>
      <c r="L38" s="28">
        <f>SUM(L24:L37)</f>
        <v>4.83</v>
      </c>
      <c r="M38" s="33">
        <f>SUM(M24:M37)</f>
        <v>1158.371800866</v>
      </c>
    </row>
    <row r="39" spans="1:11" ht="12.75">
      <c r="A39" s="2" t="s">
        <v>6</v>
      </c>
      <c r="F39" s="11">
        <v>42421.5</v>
      </c>
      <c r="K39" s="1" t="s">
        <v>62</v>
      </c>
    </row>
    <row r="40" spans="1:13" ht="12.75">
      <c r="A40" t="s">
        <v>7</v>
      </c>
      <c r="F40" s="5">
        <v>39100.54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0.9217151680162182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129</v>
      </c>
      <c r="F42" s="11">
        <f>250+400+250+(40.9*15)+105</f>
        <v>1618.5</v>
      </c>
      <c r="J42" s="20">
        <v>1</v>
      </c>
      <c r="K42" s="20"/>
      <c r="L42" s="25"/>
      <c r="M42" s="44"/>
    </row>
    <row r="43" spans="1:13" ht="12.75">
      <c r="A43" s="3" t="s">
        <v>9</v>
      </c>
      <c r="B43" s="3"/>
      <c r="C43" s="3"/>
      <c r="D43" s="3"/>
      <c r="E43" s="1"/>
      <c r="F43" s="31">
        <f>F40+F42</f>
        <v>40719.04</v>
      </c>
      <c r="J43" s="20">
        <v>2</v>
      </c>
      <c r="K43" s="20"/>
      <c r="L43" s="25"/>
      <c r="M43" s="25"/>
    </row>
    <row r="44" spans="10:13" ht="12.75">
      <c r="J44" s="20">
        <v>3</v>
      </c>
      <c r="K44" s="20"/>
      <c r="L44" s="25"/>
      <c r="M44" s="25"/>
    </row>
    <row r="45" spans="2:13" ht="12.75">
      <c r="B45" s="1" t="s">
        <v>10</v>
      </c>
      <c r="C45" s="1"/>
      <c r="J45" s="20">
        <v>4</v>
      </c>
      <c r="K45" s="20"/>
      <c r="L45" s="25"/>
      <c r="M45" s="25"/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f>6468*1.302</f>
        <v>8421.336000000001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2080*1.302</f>
        <v>2708.1600000000003</v>
      </c>
      <c r="J49" s="20">
        <v>8</v>
      </c>
      <c r="K49" s="20"/>
      <c r="L49" s="25"/>
      <c r="M49" s="25"/>
    </row>
    <row r="50" spans="1:13" ht="12.75">
      <c r="A50" s="52" t="s">
        <v>130</v>
      </c>
      <c r="B50" s="53"/>
      <c r="C50" s="53"/>
      <c r="D50" s="53"/>
      <c r="E50" s="54">
        <v>0</v>
      </c>
      <c r="F50" s="54">
        <f>E50*E32</f>
        <v>0</v>
      </c>
      <c r="J50" s="20">
        <v>9</v>
      </c>
      <c r="K50" s="20"/>
      <c r="L50" s="25"/>
      <c r="M50" s="25"/>
    </row>
    <row r="51" spans="1:13" ht="12.75">
      <c r="A51" s="55" t="s">
        <v>34</v>
      </c>
      <c r="B51" s="53"/>
      <c r="C51" s="53"/>
      <c r="D51" s="53"/>
      <c r="E51" s="53"/>
      <c r="F51" s="56">
        <f>F48+F49+F50</f>
        <v>11129.496000000001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0</v>
      </c>
      <c r="C54" t="s">
        <v>13</v>
      </c>
      <c r="D54" s="5">
        <v>0</v>
      </c>
      <c r="E54" t="s">
        <v>14</v>
      </c>
      <c r="F54" s="5">
        <f>B54*D54</f>
        <v>0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45">
        <v>304687</v>
      </c>
      <c r="D57">
        <v>224780.6</v>
      </c>
      <c r="E57">
        <v>2803</v>
      </c>
      <c r="F57" s="34">
        <f>C57/D57*E57</f>
        <v>3799.427802043415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385.81111380000004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1158.371800866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0*600*1.302</f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M67</f>
        <v>0</v>
      </c>
      <c r="J61" s="20">
        <v>20</v>
      </c>
      <c r="K61" s="20"/>
      <c r="L61" s="25"/>
      <c r="M61" s="25"/>
    </row>
    <row r="62" spans="1:13" ht="12.75">
      <c r="A62" t="s">
        <v>23</v>
      </c>
      <c r="J62" s="20">
        <v>21</v>
      </c>
      <c r="K62" s="20"/>
      <c r="L62" s="25"/>
      <c r="M62" s="25"/>
    </row>
    <row r="63" spans="1:13" ht="12.75">
      <c r="A63" t="s">
        <v>24</v>
      </c>
      <c r="J63" s="20">
        <v>22</v>
      </c>
      <c r="K63" s="20"/>
      <c r="L63" s="25"/>
      <c r="M63" s="25"/>
    </row>
    <row r="64" spans="2:13" ht="12.75">
      <c r="B64">
        <v>2803</v>
      </c>
      <c r="C64" t="s">
        <v>13</v>
      </c>
      <c r="D64" s="11">
        <v>0.48</v>
      </c>
      <c r="E64" t="s">
        <v>14</v>
      </c>
      <c r="F64" s="11">
        <f>B64*D64</f>
        <v>1345.44</v>
      </c>
      <c r="J64" s="20">
        <v>23</v>
      </c>
      <c r="K64" s="20"/>
      <c r="L64" s="25"/>
      <c r="M64" s="25"/>
    </row>
    <row r="65" spans="1:13" ht="12.75">
      <c r="A65" s="53" t="s">
        <v>82</v>
      </c>
      <c r="B65" s="53"/>
      <c r="C65" s="53"/>
      <c r="D65" s="57"/>
      <c r="E65" s="53"/>
      <c r="F65" s="57">
        <f>D65*E32</f>
        <v>0</v>
      </c>
      <c r="J65" s="20">
        <v>24</v>
      </c>
      <c r="K65" s="20"/>
      <c r="L65" s="25"/>
      <c r="M65" s="25"/>
    </row>
    <row r="66" spans="1:13" ht="12.75">
      <c r="A66" s="4" t="s">
        <v>25</v>
      </c>
      <c r="B66" s="10"/>
      <c r="C66" s="10"/>
      <c r="D66">
        <v>0</v>
      </c>
      <c r="F66" s="31">
        <f>SUM(F57:F65)</f>
        <v>6689.050716709415</v>
      </c>
      <c r="J66" s="20">
        <v>25</v>
      </c>
      <c r="K66" s="20"/>
      <c r="L66" s="25"/>
      <c r="M66" s="25"/>
    </row>
    <row r="67" spans="1:13" ht="12.75">
      <c r="A67" s="4" t="s">
        <v>26</v>
      </c>
      <c r="F67" s="5"/>
      <c r="J67" s="20"/>
      <c r="K67" s="20"/>
      <c r="L67" s="30" t="s">
        <v>65</v>
      </c>
      <c r="M67" s="33">
        <f>SUM(M42:M66)</f>
        <v>0</v>
      </c>
    </row>
    <row r="68" spans="1:6" ht="12.75">
      <c r="A68" t="s">
        <v>27</v>
      </c>
      <c r="B68">
        <v>2803</v>
      </c>
      <c r="C68" t="s">
        <v>66</v>
      </c>
      <c r="D68" s="5">
        <v>0.24</v>
      </c>
      <c r="E68" t="s">
        <v>14</v>
      </c>
      <c r="F68" s="11">
        <f>B68*D68</f>
        <v>672.72</v>
      </c>
    </row>
    <row r="69" spans="1:6" ht="12.75">
      <c r="A69" t="s">
        <v>28</v>
      </c>
      <c r="F69" s="5"/>
    </row>
    <row r="70" spans="1:6" ht="12.75">
      <c r="A70" s="7" t="s">
        <v>73</v>
      </c>
      <c r="F70" s="5"/>
    </row>
    <row r="71" spans="2:6" ht="12.75">
      <c r="B71">
        <v>2803</v>
      </c>
      <c r="C71" t="s">
        <v>13</v>
      </c>
      <c r="D71" s="11">
        <v>1.2</v>
      </c>
      <c r="E71" t="s">
        <v>14</v>
      </c>
      <c r="F71" s="11">
        <f>B71*D71</f>
        <v>3363.6</v>
      </c>
    </row>
    <row r="72" spans="1:6" ht="12.75">
      <c r="A72" s="4" t="s">
        <v>29</v>
      </c>
      <c r="F72" s="31">
        <f>F68+F71</f>
        <v>4036.3199999999997</v>
      </c>
    </row>
    <row r="73" ht="12.75">
      <c r="A73" s="4" t="s">
        <v>30</v>
      </c>
    </row>
    <row r="74" spans="1:6" ht="12.75">
      <c r="A74" s="7" t="s">
        <v>31</v>
      </c>
      <c r="B74" s="7"/>
      <c r="C74" s="7"/>
      <c r="D74" s="7"/>
      <c r="E74" s="7"/>
      <c r="F74" s="7"/>
    </row>
    <row r="75" spans="2:6" ht="12.75">
      <c r="B75">
        <v>2803</v>
      </c>
      <c r="C75" t="s">
        <v>13</v>
      </c>
      <c r="D75" s="11">
        <v>2.48</v>
      </c>
      <c r="E75" t="s">
        <v>14</v>
      </c>
      <c r="F75" s="11">
        <f>B75*D75</f>
        <v>6951.44</v>
      </c>
    </row>
    <row r="76" spans="1:6" ht="12.75">
      <c r="A76" s="4" t="s">
        <v>32</v>
      </c>
      <c r="F76" s="8">
        <f>SUM(F75)</f>
        <v>6951.44</v>
      </c>
    </row>
    <row r="77" spans="1:6" ht="12.75">
      <c r="A77" s="55" t="s">
        <v>77</v>
      </c>
      <c r="B77" s="53"/>
      <c r="C77" s="53"/>
      <c r="D77" s="54">
        <v>0</v>
      </c>
      <c r="E77" s="53"/>
      <c r="F77" s="58">
        <f>D77*E32</f>
        <v>0</v>
      </c>
    </row>
    <row r="78" spans="1:6" ht="12.75">
      <c r="A78" s="1" t="s">
        <v>33</v>
      </c>
      <c r="B78" s="1"/>
      <c r="F78" s="31">
        <f>F51+F55+F66+F72+F76+F77</f>
        <v>28806.306716709416</v>
      </c>
    </row>
    <row r="79" spans="1:6" ht="12.75">
      <c r="A79" s="1" t="s">
        <v>75</v>
      </c>
      <c r="B79" s="35"/>
      <c r="C79" s="35">
        <v>0.058</v>
      </c>
      <c r="D79" s="1"/>
      <c r="E79" s="1"/>
      <c r="F79" s="31">
        <v>0</v>
      </c>
    </row>
    <row r="80" spans="1:6" ht="12.75">
      <c r="A80" s="1"/>
      <c r="B80" s="35" t="s">
        <v>126</v>
      </c>
      <c r="C80" s="35"/>
      <c r="D80" s="1"/>
      <c r="E80" s="50"/>
      <c r="F80" s="51">
        <v>2012.5</v>
      </c>
    </row>
    <row r="81" spans="1:6" ht="12.75">
      <c r="A81" s="1"/>
      <c r="B81" s="35" t="s">
        <v>127</v>
      </c>
      <c r="C81" s="35"/>
      <c r="D81" s="1"/>
      <c r="E81" s="50"/>
      <c r="F81" s="51">
        <v>407.1</v>
      </c>
    </row>
    <row r="82" spans="1:6" ht="12.75">
      <c r="A82" s="1"/>
      <c r="B82" s="35" t="s">
        <v>128</v>
      </c>
      <c r="C82" s="35"/>
      <c r="D82" s="1"/>
      <c r="E82" s="50"/>
      <c r="F82" s="51">
        <f>2126.06+407.1</f>
        <v>2533.16</v>
      </c>
    </row>
    <row r="83" spans="1:6" ht="13.5">
      <c r="A83" s="12" t="s">
        <v>35</v>
      </c>
      <c r="B83" s="12"/>
      <c r="C83" s="12"/>
      <c r="D83" s="12"/>
      <c r="E83" s="12"/>
      <c r="F83" s="41">
        <f>F78+F79+F80+F81+F82</f>
        <v>33759.066716709414</v>
      </c>
    </row>
    <row r="84" spans="2:9" ht="12.75">
      <c r="B84" s="36" t="s">
        <v>68</v>
      </c>
      <c r="C84" s="37" t="s">
        <v>69</v>
      </c>
      <c r="D84" s="22" t="s">
        <v>70</v>
      </c>
      <c r="E84" s="22" t="s">
        <v>71</v>
      </c>
      <c r="F84" s="40" t="s">
        <v>134</v>
      </c>
      <c r="I84" s="7"/>
    </row>
    <row r="85" spans="1:6" ht="12.75">
      <c r="A85" s="13"/>
      <c r="B85" s="38">
        <v>44044</v>
      </c>
      <c r="C85" s="39">
        <v>-974458</v>
      </c>
      <c r="D85" s="42">
        <f>F43</f>
        <v>40719.04</v>
      </c>
      <c r="E85" s="42">
        <f>F83</f>
        <v>33759.066716709414</v>
      </c>
      <c r="F85" s="43">
        <f>C85+D85-E85</f>
        <v>-967498.0267167094</v>
      </c>
    </row>
    <row r="87" spans="1:6" ht="13.5" thickBot="1">
      <c r="A87" t="s">
        <v>110</v>
      </c>
      <c r="C87" s="47">
        <v>44044</v>
      </c>
      <c r="D87" s="8" t="s">
        <v>111</v>
      </c>
      <c r="E87" s="47">
        <v>44073</v>
      </c>
      <c r="F87" t="s">
        <v>112</v>
      </c>
    </row>
    <row r="88" spans="1:7" ht="13.5" thickBot="1">
      <c r="A88" t="s">
        <v>113</v>
      </c>
      <c r="F88" s="48">
        <f>E85</f>
        <v>33759.066716709414</v>
      </c>
      <c r="G88" t="s">
        <v>14</v>
      </c>
    </row>
    <row r="89" ht="12.75">
      <c r="A89" t="s">
        <v>114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7" ht="12.75">
      <c r="B97" t="s">
        <v>121</v>
      </c>
    </row>
    <row r="99" ht="12.75">
      <c r="A99" t="s">
        <v>122</v>
      </c>
    </row>
    <row r="102" ht="12.75">
      <c r="A102" t="s">
        <v>123</v>
      </c>
    </row>
    <row r="104" ht="12.75">
      <c r="A104" t="s">
        <v>124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2020-09-12T14:11:00Z</cp:lastPrinted>
  <dcterms:created xsi:type="dcterms:W3CDTF">2008-08-18T07:30:19Z</dcterms:created>
  <dcterms:modified xsi:type="dcterms:W3CDTF">2020-12-05T08:43:44Z</dcterms:modified>
  <cp:category/>
  <cp:version/>
  <cp:contentType/>
  <cp:contentStatus/>
</cp:coreProperties>
</file>